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995" activeTab="1"/>
  </bookViews>
  <sheets>
    <sheet name="GRAFICOS" sheetId="5" r:id="rId1"/>
    <sheet name="DATOS" sheetId="1" r:id="rId2"/>
  </sheets>
  <calcPr calcId="145621" iterateDelta="1E-4"/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2" i="5"/>
  <c r="G60" i="1" l="1"/>
  <c r="F60" i="1"/>
  <c r="E60" i="1"/>
  <c r="G68" i="1"/>
  <c r="F68" i="1"/>
  <c r="E68" i="1"/>
  <c r="E67" i="1"/>
  <c r="F67" i="1"/>
  <c r="G67" i="1"/>
  <c r="E59" i="1"/>
  <c r="F59" i="1"/>
  <c r="G59" i="1"/>
  <c r="G4" i="1"/>
  <c r="G27" i="1"/>
  <c r="G24" i="1"/>
  <c r="G12" i="1"/>
  <c r="G52" i="1"/>
  <c r="G30" i="1"/>
  <c r="G43" i="1"/>
  <c r="G38" i="1"/>
  <c r="G18" i="1"/>
  <c r="G47" i="1"/>
  <c r="G17" i="1"/>
  <c r="G53" i="1"/>
  <c r="G40" i="1"/>
  <c r="G23" i="1"/>
  <c r="G45" i="1"/>
  <c r="G25" i="1"/>
  <c r="G36" i="1"/>
  <c r="G10" i="1"/>
  <c r="G19" i="1"/>
  <c r="G20" i="1"/>
  <c r="G5" i="1"/>
  <c r="G39" i="1"/>
  <c r="G6" i="1"/>
  <c r="G15" i="1"/>
  <c r="G8" i="1"/>
  <c r="G44" i="1"/>
  <c r="G32" i="1"/>
  <c r="G28" i="1"/>
  <c r="G49" i="1"/>
  <c r="G13" i="1"/>
  <c r="G14" i="1"/>
  <c r="G16" i="1"/>
  <c r="G9" i="1"/>
  <c r="G22" i="1"/>
  <c r="G11" i="1"/>
  <c r="G56" i="1"/>
  <c r="G31" i="1"/>
  <c r="G21" i="1"/>
  <c r="G51" i="1"/>
  <c r="G35" i="1"/>
  <c r="G7" i="1"/>
  <c r="G55" i="1"/>
  <c r="G46" i="1"/>
  <c r="G57" i="1"/>
  <c r="G2" i="1"/>
  <c r="G3" i="1"/>
  <c r="G58" i="1"/>
  <c r="G34" i="1"/>
  <c r="G33" i="1"/>
  <c r="G42" i="1"/>
  <c r="G29" i="1"/>
  <c r="G48" i="1"/>
  <c r="G37" i="1"/>
  <c r="G41" i="1"/>
  <c r="G54" i="1"/>
  <c r="G26" i="1"/>
  <c r="G66" i="1"/>
  <c r="G63" i="1"/>
  <c r="G65" i="1"/>
  <c r="G62" i="1"/>
  <c r="G64" i="1"/>
  <c r="G61" i="1"/>
  <c r="G69" i="1"/>
  <c r="G50" i="1"/>
  <c r="F4" i="1"/>
  <c r="F27" i="1"/>
  <c r="F24" i="1"/>
  <c r="F12" i="1"/>
  <c r="F52" i="1"/>
  <c r="F30" i="1"/>
  <c r="F43" i="1"/>
  <c r="F38" i="1"/>
  <c r="F18" i="1"/>
  <c r="F47" i="1"/>
  <c r="F17" i="1"/>
  <c r="F53" i="1"/>
  <c r="F40" i="1"/>
  <c r="F23" i="1"/>
  <c r="F45" i="1"/>
  <c r="F25" i="1"/>
  <c r="F36" i="1"/>
  <c r="F10" i="1"/>
  <c r="F19" i="1"/>
  <c r="F20" i="1"/>
  <c r="F5" i="1"/>
  <c r="F39" i="1"/>
  <c r="F6" i="1"/>
  <c r="F15" i="1"/>
  <c r="F8" i="1"/>
  <c r="F44" i="1"/>
  <c r="F32" i="1"/>
  <c r="F28" i="1"/>
  <c r="F49" i="1"/>
  <c r="F13" i="1"/>
  <c r="F14" i="1"/>
  <c r="F16" i="1"/>
  <c r="F9" i="1"/>
  <c r="F22" i="1"/>
  <c r="F11" i="1"/>
  <c r="F56" i="1"/>
  <c r="F31" i="1"/>
  <c r="F21" i="1"/>
  <c r="F51" i="1"/>
  <c r="F35" i="1"/>
  <c r="F7" i="1"/>
  <c r="F55" i="1"/>
  <c r="F46" i="1"/>
  <c r="F57" i="1"/>
  <c r="F2" i="1"/>
  <c r="F3" i="1"/>
  <c r="F58" i="1"/>
  <c r="F34" i="1"/>
  <c r="F33" i="1"/>
  <c r="F42" i="1"/>
  <c r="F29" i="1"/>
  <c r="F48" i="1"/>
  <c r="F37" i="1"/>
  <c r="F41" i="1"/>
  <c r="F54" i="1"/>
  <c r="F26" i="1"/>
  <c r="F66" i="1"/>
  <c r="F63" i="1"/>
  <c r="F65" i="1"/>
  <c r="F62" i="1"/>
  <c r="F64" i="1"/>
  <c r="F61" i="1"/>
  <c r="F69" i="1"/>
  <c r="F50" i="1"/>
  <c r="E50" i="1"/>
  <c r="E4" i="1"/>
  <c r="E27" i="1"/>
  <c r="E24" i="1"/>
  <c r="E12" i="1"/>
  <c r="E52" i="1"/>
  <c r="E30" i="1"/>
  <c r="E43" i="1"/>
  <c r="E38" i="1"/>
  <c r="E18" i="1"/>
  <c r="E47" i="1"/>
  <c r="E17" i="1"/>
  <c r="E53" i="1"/>
  <c r="E40" i="1"/>
  <c r="E23" i="1"/>
  <c r="E45" i="1"/>
  <c r="E25" i="1"/>
  <c r="E36" i="1"/>
  <c r="E10" i="1"/>
  <c r="E19" i="1"/>
  <c r="E20" i="1"/>
  <c r="E5" i="1"/>
  <c r="E39" i="1"/>
  <c r="E6" i="1"/>
  <c r="E15" i="1"/>
  <c r="E8" i="1"/>
  <c r="E44" i="1"/>
  <c r="E32" i="1"/>
  <c r="E28" i="1"/>
  <c r="E49" i="1"/>
  <c r="E13" i="1"/>
  <c r="E14" i="1"/>
  <c r="E16" i="1"/>
  <c r="E9" i="1"/>
  <c r="E22" i="1"/>
  <c r="E11" i="1"/>
  <c r="E56" i="1"/>
  <c r="E31" i="1"/>
  <c r="E21" i="1"/>
  <c r="E51" i="1"/>
  <c r="E35" i="1"/>
  <c r="E7" i="1"/>
  <c r="E55" i="1"/>
  <c r="E46" i="1"/>
  <c r="E57" i="1"/>
  <c r="E2" i="1"/>
  <c r="E3" i="1"/>
  <c r="E58" i="1"/>
  <c r="E34" i="1"/>
  <c r="E33" i="1"/>
  <c r="E42" i="1"/>
  <c r="E29" i="1"/>
  <c r="E48" i="1"/>
  <c r="E37" i="1"/>
  <c r="E41" i="1"/>
  <c r="E54" i="1"/>
  <c r="E26" i="1"/>
  <c r="E66" i="1"/>
  <c r="E63" i="1"/>
  <c r="E65" i="1"/>
  <c r="E62" i="1"/>
  <c r="E64" i="1"/>
  <c r="E61" i="1"/>
  <c r="E69" i="1"/>
  <c r="E105" i="1" l="1"/>
  <c r="F106" i="1"/>
  <c r="F107" i="1"/>
  <c r="F108" i="1"/>
  <c r="F109" i="1"/>
  <c r="F110" i="1"/>
  <c r="F111" i="1"/>
  <c r="F112" i="1"/>
  <c r="F113" i="1"/>
  <c r="G106" i="1"/>
  <c r="G107" i="1"/>
  <c r="G108" i="1"/>
  <c r="G109" i="1"/>
  <c r="G110" i="1"/>
  <c r="G111" i="1"/>
  <c r="G112" i="1"/>
  <c r="G113" i="1"/>
  <c r="F105" i="1"/>
  <c r="G105" i="1"/>
  <c r="E113" i="1"/>
  <c r="E112" i="1"/>
  <c r="E111" i="1"/>
  <c r="E109" i="1"/>
  <c r="E108" i="1"/>
  <c r="E107" i="1"/>
  <c r="E106" i="1"/>
  <c r="E110" i="1"/>
  <c r="G95" i="1"/>
  <c r="G96" i="1"/>
  <c r="G97" i="1"/>
  <c r="G98" i="1"/>
  <c r="G99" i="1"/>
  <c r="G101" i="1"/>
  <c r="G102" i="1"/>
  <c r="F100" i="1"/>
  <c r="F103" i="1"/>
  <c r="G100" i="1"/>
  <c r="G103" i="1"/>
  <c r="F95" i="1"/>
  <c r="F96" i="1"/>
  <c r="F97" i="1"/>
  <c r="F98" i="1"/>
  <c r="F99" i="1"/>
  <c r="F101" i="1"/>
  <c r="F102" i="1"/>
  <c r="E103" i="1"/>
  <c r="E100" i="1"/>
  <c r="E96" i="1"/>
  <c r="E98" i="1"/>
  <c r="E102" i="1"/>
  <c r="E97" i="1"/>
  <c r="E99" i="1"/>
  <c r="E101" i="1"/>
  <c r="E95" i="1"/>
  <c r="G91" i="1"/>
  <c r="G90" i="1"/>
  <c r="F92" i="1"/>
  <c r="G92" i="1"/>
  <c r="F91" i="1"/>
  <c r="E92" i="1"/>
  <c r="E91" i="1"/>
  <c r="F87" i="1"/>
  <c r="G87" i="1"/>
  <c r="E87" i="1"/>
  <c r="F90" i="1"/>
  <c r="F74" i="1"/>
  <c r="F75" i="1"/>
  <c r="F76" i="1"/>
  <c r="F84" i="1"/>
  <c r="F85" i="1"/>
  <c r="F86" i="1"/>
  <c r="F88" i="1"/>
  <c r="F89" i="1"/>
  <c r="G74" i="1"/>
  <c r="G75" i="1"/>
  <c r="G76" i="1"/>
  <c r="G84" i="1"/>
  <c r="G85" i="1"/>
  <c r="G86" i="1"/>
  <c r="G88" i="1"/>
  <c r="G89" i="1"/>
  <c r="E89" i="1"/>
  <c r="E90" i="1"/>
  <c r="E84" i="1"/>
  <c r="E75" i="1"/>
  <c r="E76" i="1"/>
  <c r="E74" i="1"/>
  <c r="E86" i="1"/>
  <c r="E88" i="1"/>
  <c r="E85" i="1"/>
  <c r="J9" i="1" a="1"/>
  <c r="G77" i="1" l="1"/>
  <c r="G78" i="1" s="1"/>
  <c r="G79" i="1" s="1"/>
  <c r="F77" i="1"/>
  <c r="F78" i="1" s="1"/>
  <c r="F79" i="1" s="1"/>
  <c r="E77" i="1"/>
  <c r="E78" i="1" s="1"/>
  <c r="J9" i="1"/>
  <c r="K9" i="1" s="1"/>
  <c r="J10" i="1"/>
  <c r="K10" i="1" s="1"/>
  <c r="J12" i="1"/>
  <c r="K12" i="1" s="1"/>
  <c r="J14" i="1"/>
  <c r="K14" i="1" s="1"/>
  <c r="J16" i="1"/>
  <c r="K16" i="1" s="1"/>
  <c r="J18" i="1"/>
  <c r="K18" i="1" s="1"/>
  <c r="J20" i="1"/>
  <c r="K20" i="1" s="1"/>
  <c r="J22" i="1"/>
  <c r="K22" i="1" s="1"/>
  <c r="J24" i="1"/>
  <c r="K24" i="1" s="1"/>
  <c r="J26" i="1"/>
  <c r="K26" i="1" s="1"/>
  <c r="J28" i="1"/>
  <c r="K28" i="1" s="1"/>
  <c r="J30" i="1"/>
  <c r="K30" i="1" s="1"/>
  <c r="J32" i="1"/>
  <c r="K32" i="1" s="1"/>
  <c r="J34" i="1"/>
  <c r="K34" i="1" s="1"/>
  <c r="J36" i="1"/>
  <c r="K36" i="1" s="1"/>
  <c r="J38" i="1"/>
  <c r="K38" i="1" s="1"/>
  <c r="J40" i="1"/>
  <c r="K40" i="1" s="1"/>
  <c r="J42" i="1"/>
  <c r="K42" i="1" s="1"/>
  <c r="J44" i="1"/>
  <c r="K44" i="1" s="1"/>
  <c r="J46" i="1"/>
  <c r="K46" i="1" s="1"/>
  <c r="J48" i="1"/>
  <c r="K48" i="1" s="1"/>
  <c r="J50" i="1"/>
  <c r="K50" i="1" s="1"/>
  <c r="J52" i="1"/>
  <c r="K52" i="1" s="1"/>
  <c r="J54" i="1"/>
  <c r="K54" i="1" s="1"/>
  <c r="J56" i="1"/>
  <c r="K56" i="1" s="1"/>
  <c r="J58" i="1"/>
  <c r="K58" i="1" s="1"/>
  <c r="J60" i="1"/>
  <c r="K60" i="1" s="1"/>
  <c r="J62" i="1"/>
  <c r="K62" i="1" s="1"/>
  <c r="J11" i="1"/>
  <c r="K11" i="1" s="1"/>
  <c r="J13" i="1"/>
  <c r="K13" i="1" s="1"/>
  <c r="J15" i="1"/>
  <c r="K15" i="1" s="1"/>
  <c r="J17" i="1"/>
  <c r="K17" i="1" s="1"/>
  <c r="J19" i="1"/>
  <c r="K19" i="1" s="1"/>
  <c r="J21" i="1"/>
  <c r="K21" i="1" s="1"/>
  <c r="J23" i="1"/>
  <c r="K23" i="1" s="1"/>
  <c r="J25" i="1"/>
  <c r="K25" i="1" s="1"/>
  <c r="J27" i="1"/>
  <c r="K27" i="1" s="1"/>
  <c r="J29" i="1"/>
  <c r="K29" i="1" s="1"/>
  <c r="J31" i="1"/>
  <c r="K31" i="1" s="1"/>
  <c r="J33" i="1"/>
  <c r="K33" i="1" s="1"/>
  <c r="J35" i="1"/>
  <c r="K35" i="1" s="1"/>
  <c r="J37" i="1"/>
  <c r="K37" i="1" s="1"/>
  <c r="J39" i="1"/>
  <c r="K39" i="1" s="1"/>
  <c r="J41" i="1"/>
  <c r="K41" i="1" s="1"/>
  <c r="J43" i="1"/>
  <c r="K43" i="1" s="1"/>
  <c r="J45" i="1"/>
  <c r="K45" i="1" s="1"/>
  <c r="J47" i="1"/>
  <c r="K47" i="1" s="1"/>
  <c r="J49" i="1"/>
  <c r="K49" i="1" s="1"/>
  <c r="J51" i="1"/>
  <c r="K51" i="1" s="1"/>
  <c r="J53" i="1"/>
  <c r="K53" i="1" s="1"/>
  <c r="J55" i="1"/>
  <c r="K55" i="1" s="1"/>
  <c r="J57" i="1"/>
  <c r="K57" i="1" s="1"/>
  <c r="J59" i="1"/>
  <c r="K59" i="1" s="1"/>
  <c r="J61" i="1"/>
  <c r="K61" i="1" s="1"/>
  <c r="E79" i="1" l="1"/>
</calcChain>
</file>

<file path=xl/sharedStrings.xml><?xml version="1.0" encoding="utf-8"?>
<sst xmlns="http://schemas.openxmlformats.org/spreadsheetml/2006/main" count="254" uniqueCount="164">
  <si>
    <t>Apellido</t>
  </si>
  <si>
    <t>Nombres</t>
  </si>
  <si>
    <t>T</t>
  </si>
  <si>
    <t>Años</t>
  </si>
  <si>
    <t>Rivetti</t>
  </si>
  <si>
    <t>Luciano Agustín</t>
  </si>
  <si>
    <t>A</t>
  </si>
  <si>
    <t>Aguirre</t>
  </si>
  <si>
    <t>Pablo Andrés</t>
  </si>
  <si>
    <t>García Genta</t>
  </si>
  <si>
    <t>Gonzalo</t>
  </si>
  <si>
    <t>Destri</t>
  </si>
  <si>
    <t>Sara</t>
  </si>
  <si>
    <t>Barrera Castillo</t>
  </si>
  <si>
    <t>Mónica Alejandra</t>
  </si>
  <si>
    <t>Schmidt</t>
  </si>
  <si>
    <t>Norberto Sebastián</t>
  </si>
  <si>
    <t>González</t>
  </si>
  <si>
    <t>Juan Manuel</t>
  </si>
  <si>
    <t>Cuentas</t>
  </si>
  <si>
    <t>Grafico</t>
  </si>
  <si>
    <t>Morales</t>
  </si>
  <si>
    <t>Lucas Pablo</t>
  </si>
  <si>
    <t>López</t>
  </si>
  <si>
    <t>Rodrigo Nicolás</t>
  </si>
  <si>
    <t>Chipolina</t>
  </si>
  <si>
    <t>Santiago</t>
  </si>
  <si>
    <t>Parrotta</t>
  </si>
  <si>
    <t>Agustín</t>
  </si>
  <si>
    <t>Chafatinos</t>
  </si>
  <si>
    <t>Dimitri Lisandro</t>
  </si>
  <si>
    <t>Segovia</t>
  </si>
  <si>
    <t>Walter Fabián</t>
  </si>
  <si>
    <t>Lorenz</t>
  </si>
  <si>
    <t>Gabriel Matías</t>
  </si>
  <si>
    <t>Dellazoppa</t>
  </si>
  <si>
    <t>Lucca</t>
  </si>
  <si>
    <t>Narváez Arrúa</t>
  </si>
  <si>
    <t>Jonás Sebastián</t>
  </si>
  <si>
    <t>Di Donatis</t>
  </si>
  <si>
    <t>Lucas</t>
  </si>
  <si>
    <t>Lima Cruz</t>
  </si>
  <si>
    <t>Ernesto</t>
  </si>
  <si>
    <t>Balmaceda</t>
  </si>
  <si>
    <t>Darío Federico</t>
  </si>
  <si>
    <t>Criach</t>
  </si>
  <si>
    <t>Ramiro</t>
  </si>
  <si>
    <t>Cruz</t>
  </si>
  <si>
    <t>María Laura</t>
  </si>
  <si>
    <t>Álvarez Gómez</t>
  </si>
  <si>
    <t>Matías</t>
  </si>
  <si>
    <t>López de San Martín Zapata</t>
  </si>
  <si>
    <t xml:space="preserve">Rodrigo  </t>
  </si>
  <si>
    <t>Álvarez Pari</t>
  </si>
  <si>
    <t>Adriana Nayra</t>
  </si>
  <si>
    <t>Bortolatto</t>
  </si>
  <si>
    <t>Bruno Nicolás</t>
  </si>
  <si>
    <t>Ayala</t>
  </si>
  <si>
    <t>Jonathan Emanuel</t>
  </si>
  <si>
    <t>Muñoz</t>
  </si>
  <si>
    <t>Uriel Agustín</t>
  </si>
  <si>
    <t>Guirado</t>
  </si>
  <si>
    <t xml:space="preserve">Ignacio  </t>
  </si>
  <si>
    <t>Giulio</t>
  </si>
  <si>
    <t>Ezequiel Matías</t>
  </si>
  <si>
    <t>Price Torrendell</t>
  </si>
  <si>
    <t>Berardini</t>
  </si>
  <si>
    <t>Lucas David</t>
  </si>
  <si>
    <t>Bonifacio</t>
  </si>
  <si>
    <t>Mariano Carlos</t>
  </si>
  <si>
    <t>Castro Lacroze</t>
  </si>
  <si>
    <t>Bacaro Legón</t>
  </si>
  <si>
    <t>María de Lourdes</t>
  </si>
  <si>
    <t>Del Pesco</t>
  </si>
  <si>
    <t>Valentino</t>
  </si>
  <si>
    <t>Barba Leal</t>
  </si>
  <si>
    <t>Omelio</t>
  </si>
  <si>
    <t>Soto</t>
  </si>
  <si>
    <t>Gabriel Rodrigo</t>
  </si>
  <si>
    <t>Gray</t>
  </si>
  <si>
    <t>Brenda</t>
  </si>
  <si>
    <t>De Simone Coll</t>
  </si>
  <si>
    <t>Gabriel Ángel</t>
  </si>
  <si>
    <t>Ronchi Salomone</t>
  </si>
  <si>
    <t>Bruno Martín</t>
  </si>
  <si>
    <t>Kloster</t>
  </si>
  <si>
    <t>Matías Alejandro</t>
  </si>
  <si>
    <t>Aplabaza</t>
  </si>
  <si>
    <t>Lautaro Sebastián</t>
  </si>
  <si>
    <t>Sosa</t>
  </si>
  <si>
    <t>Nicolás Manuel</t>
  </si>
  <si>
    <t>Ortiz Villasuso</t>
  </si>
  <si>
    <t>Héctor Francisco</t>
  </si>
  <si>
    <t>Villegas</t>
  </si>
  <si>
    <t>Alberto</t>
  </si>
  <si>
    <t>Águila Alonso</t>
  </si>
  <si>
    <t>Félix Manuel</t>
  </si>
  <si>
    <t>José Daniel</t>
  </si>
  <si>
    <t>Ziemecki Burgos</t>
  </si>
  <si>
    <t>Andrés Augusto</t>
  </si>
  <si>
    <t>Hansen</t>
  </si>
  <si>
    <t>Guillermo</t>
  </si>
  <si>
    <t>Guzmán Anglese</t>
  </si>
  <si>
    <t>Gabriel Emilio</t>
  </si>
  <si>
    <t>Mattanó</t>
  </si>
  <si>
    <t>Juan Cruz</t>
  </si>
  <si>
    <t>Goncevatt Torres</t>
  </si>
  <si>
    <t>Patricio</t>
  </si>
  <si>
    <t>Pérez Winter</t>
  </si>
  <si>
    <t>Alan Erik</t>
  </si>
  <si>
    <t>Llaneza</t>
  </si>
  <si>
    <t>María Belén</t>
  </si>
  <si>
    <t>Lozano</t>
  </si>
  <si>
    <t>Ezequiel</t>
  </si>
  <si>
    <t>Simonetto</t>
  </si>
  <si>
    <t>Duran</t>
  </si>
  <si>
    <t>Alan</t>
  </si>
  <si>
    <t>Konabluch</t>
  </si>
  <si>
    <t>Pablo</t>
  </si>
  <si>
    <t>D</t>
  </si>
  <si>
    <t>Fassano</t>
  </si>
  <si>
    <t>Yanina</t>
  </si>
  <si>
    <t>Gomez Berisso</t>
  </si>
  <si>
    <t>Mariano</t>
  </si>
  <si>
    <t xml:space="preserve">Fainstein </t>
  </si>
  <si>
    <t>Alex</t>
  </si>
  <si>
    <t>Gladys</t>
  </si>
  <si>
    <t>Nieva</t>
  </si>
  <si>
    <t>Cortizo</t>
  </si>
  <si>
    <t>Eduardo</t>
  </si>
  <si>
    <t>Salva</t>
  </si>
  <si>
    <t>Horacio</t>
  </si>
  <si>
    <t>MIN</t>
  </si>
  <si>
    <t>MAX</t>
  </si>
  <si>
    <t>MODA</t>
  </si>
  <si>
    <t>STDEV</t>
  </si>
  <si>
    <t>Meses/12</t>
  </si>
  <si>
    <t>Dias/365</t>
  </si>
  <si>
    <t>SUMA</t>
  </si>
  <si>
    <t>N</t>
  </si>
  <si>
    <t>SUM/N</t>
  </si>
  <si>
    <t>VARIAZA</t>
  </si>
  <si>
    <t>A MANOPLA</t>
  </si>
  <si>
    <t>CON FUNCIONES</t>
  </si>
  <si>
    <t>SUMA.CUA</t>
  </si>
  <si>
    <t xml:space="preserve">SUM.CUA/N -(SUM/N)2 </t>
  </si>
  <si>
    <t>FechaDeNac</t>
  </si>
  <si>
    <t>Boneto</t>
  </si>
  <si>
    <t>Fabian</t>
  </si>
  <si>
    <t>Nalin</t>
  </si>
  <si>
    <t>Oscar</t>
  </si>
  <si>
    <t>Nomdedeu</t>
  </si>
  <si>
    <t>Ivan</t>
  </si>
  <si>
    <t>Rodrigo</t>
  </si>
  <si>
    <t>Cárdenas</t>
  </si>
  <si>
    <t>MEDIA</t>
  </si>
  <si>
    <t>MEDIANA</t>
  </si>
  <si>
    <t>CURTOSIS</t>
  </si>
  <si>
    <t>ASIMETRIA</t>
  </si>
  <si>
    <t>Clase</t>
  </si>
  <si>
    <t>Frecuencia</t>
  </si>
  <si>
    <t>Alumnos</t>
  </si>
  <si>
    <t>Docentes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</si>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</sst>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m/d/yy"/>
    <numFmt numFmtId="166" formatCode="0.0"/>
    <numFmt numFmtId="172" formatCode="0.000"/>
    <numFmt numFmtId="174" formatCode="dd/mm/yyyy;@"/>
    <numFmt numFmtId="180" formatCode="_ * #,##0.000_ ;_ * \-#,##0.000_ ;_ * &quot;-&quot;??_ ;_ @_ "/>
    <numFmt numFmtId="181" formatCode="_ * #,##0.000_ ;_ * \-#,##0.000_ ;_ * &quot;-&quot;???_ ;_ @_ "/>
  </numFmts>
  <fonts count="6" x14ac:knownFonts="1">
    <font>
      <sz val="11"/>
      <color indexed="8"/>
      <name val="Calibri"/>
      <family val="2"/>
    </font>
    <font>
      <sz val="10"/>
      <name val="Arial"/>
    </font>
    <font>
      <b/>
      <sz val="11"/>
      <color indexed="8"/>
      <name val="Calibri"/>
      <family val="2"/>
    </font>
    <font>
      <sz val="11"/>
      <name val="Calibri"/>
      <family val="2"/>
    </font>
    <font>
      <b/>
      <i/>
      <sz val="11"/>
      <color indexed="8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40">
    <xf numFmtId="0" fontId="0" fillId="0" borderId="0" xfId="0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174" fontId="0" fillId="0" borderId="0" xfId="0" applyNumberFormat="1" applyFont="1" applyFill="1" applyAlignment="1">
      <alignment horizontal="center" vertical="center"/>
    </xf>
    <xf numFmtId="174" fontId="0" fillId="0" borderId="0" xfId="0" applyNumberFormat="1" applyFont="1" applyAlignment="1">
      <alignment horizontal="center" vertical="center"/>
    </xf>
    <xf numFmtId="174" fontId="0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172" fontId="2" fillId="0" borderId="0" xfId="0" applyNumberFormat="1" applyFont="1" applyAlignment="1">
      <alignment horizontal="center"/>
    </xf>
    <xf numFmtId="164" fontId="2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0" fillId="0" borderId="0" xfId="0" applyFill="1" applyBorder="1" applyAlignment="1"/>
    <xf numFmtId="0" fontId="0" fillId="0" borderId="0" xfId="0" applyNumberFormat="1" applyFill="1" applyBorder="1" applyAlignment="1"/>
    <xf numFmtId="180" fontId="1" fillId="0" borderId="0" xfId="1" applyNumberFormat="1"/>
    <xf numFmtId="181" fontId="0" fillId="0" borderId="0" xfId="0" applyNumberFormat="1"/>
    <xf numFmtId="0" fontId="4" fillId="0" borderId="2" xfId="0" applyFont="1" applyFill="1" applyBorder="1" applyAlignment="1">
      <alignment horizontal="center"/>
    </xf>
    <xf numFmtId="180" fontId="5" fillId="0" borderId="3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1"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710787733811755"/>
          <c:y val="0.21436481607311778"/>
          <c:w val="0.65224825021872268"/>
          <c:h val="0.76498367907057307"/>
        </c:manualLayout>
      </c:layout>
      <c:barChart>
        <c:barDir val="col"/>
        <c:grouping val="clustered"/>
        <c:varyColors val="0"/>
        <c:ser>
          <c:idx val="0"/>
          <c:order val="0"/>
          <c:tx>
            <c:v>Frecuencia</c:v>
          </c:tx>
          <c:spPr>
            <a:ln>
              <a:solidFill>
                <a:schemeClr val="tx1"/>
              </a:solidFill>
            </a:ln>
          </c:spPr>
          <c:invertIfNegative val="0"/>
          <c:dPt>
            <c:idx val="3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cat>
            <c:numRef>
              <c:f>GRAFICOS!$A$2:$A$55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  <c:pt idx="46">
                  <c:v>65</c:v>
                </c:pt>
                <c:pt idx="47">
                  <c:v>66</c:v>
                </c:pt>
                <c:pt idx="48">
                  <c:v>67</c:v>
                </c:pt>
                <c:pt idx="49">
                  <c:v>68</c:v>
                </c:pt>
                <c:pt idx="50">
                  <c:v>69</c:v>
                </c:pt>
                <c:pt idx="51">
                  <c:v>70</c:v>
                </c:pt>
                <c:pt idx="52">
                  <c:v>71</c:v>
                </c:pt>
                <c:pt idx="53">
                  <c:v>72</c:v>
                </c:pt>
              </c:numCache>
            </c:numRef>
          </c:cat>
          <c:val>
            <c:numRef>
              <c:f>GRAFICOS!$B$2:$B$55</c:f>
              <c:numCache>
                <c:formatCode>General</c:formatCode>
                <c:ptCount val="54"/>
                <c:pt idx="0">
                  <c:v>0</c:v>
                </c:pt>
                <c:pt idx="1">
                  <c:v>15</c:v>
                </c:pt>
                <c:pt idx="2">
                  <c:v>10</c:v>
                </c:pt>
                <c:pt idx="3">
                  <c:v>4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36832"/>
        <c:axId val="118591872"/>
      </c:barChart>
      <c:lineChart>
        <c:grouping val="standard"/>
        <c:varyColors val="0"/>
        <c:ser>
          <c:idx val="2"/>
          <c:order val="1"/>
          <c:tx>
            <c:v>Docentes</c:v>
          </c:tx>
          <c:marker>
            <c:symbol val="none"/>
          </c:marker>
          <c:val>
            <c:numRef>
              <c:f>GRAFICOS!$D$2:$D$55</c:f>
              <c:numCache>
                <c:formatCode>_ * #,##0.000_ ;_ * \-#,##0.000_ ;_ * "-"??_ ;_ @_ </c:formatCode>
                <c:ptCount val="54"/>
                <c:pt idx="0">
                  <c:v>3.6103519121870709E-2</c:v>
                </c:pt>
                <c:pt idx="1">
                  <c:v>4.2751037129809911E-2</c:v>
                </c:pt>
                <c:pt idx="2">
                  <c:v>5.0294536092712373E-2</c:v>
                </c:pt>
                <c:pt idx="3">
                  <c:v>5.8785740189476195E-2</c:v>
                </c:pt>
                <c:pt idx="4">
                  <c:v>6.8265332200685633E-2</c:v>
                </c:pt>
                <c:pt idx="5">
                  <c:v>7.8759954764703655E-2</c:v>
                </c:pt>
                <c:pt idx="6">
                  <c:v>9.0279208155300189E-2</c:v>
                </c:pt>
                <c:pt idx="7">
                  <c:v>0.10281276940071643</c:v>
                </c:pt>
                <c:pt idx="8">
                  <c:v>0.11632777124625952</c:v>
                </c:pt>
                <c:pt idx="9">
                  <c:v>0.13076658756873874</c:v>
                </c:pt>
                <c:pt idx="10">
                  <c:v>0.14604517304608697</c:v>
                </c:pt>
                <c:pt idx="11">
                  <c:v>0.16205209811500157</c:v>
                </c:pt>
                <c:pt idx="12">
                  <c:v>0.17864840486062736</c:v>
                </c:pt>
                <c:pt idx="13">
                  <c:v>0.19566838532609121</c:v>
                </c:pt>
                <c:pt idx="14">
                  <c:v>0.21292135123625611</c:v>
                </c:pt>
                <c:pt idx="15">
                  <c:v>0.2301944243458777</c:v>
                </c:pt>
                <c:pt idx="16">
                  <c:v>0.24725633120175958</c:v>
                </c:pt>
                <c:pt idx="17">
                  <c:v>0.263862137254391</c:v>
                </c:pt>
                <c:pt idx="18">
                  <c:v>0.2797588056097926</c:v>
                </c:pt>
                <c:pt idx="19">
                  <c:v>0.29469141820426764</c:v>
                </c:pt>
                <c:pt idx="20">
                  <c:v>0.30840985483425754</c:v>
                </c:pt>
                <c:pt idx="21">
                  <c:v>0.32067569118046341</c:v>
                </c:pt>
                <c:pt idx="22">
                  <c:v>0.33126905328846767</c:v>
                </c:pt>
                <c:pt idx="23">
                  <c:v>0.33999515491667914</c:v>
                </c:pt>
                <c:pt idx="24">
                  <c:v>0.34669024701978407</c:v>
                </c:pt>
                <c:pt idx="25">
                  <c:v>0.35122672583048853</c:v>
                </c:pt>
                <c:pt idx="26">
                  <c:v>0.35351717703954333</c:v>
                </c:pt>
                <c:pt idx="27">
                  <c:v>0.35351717703954333</c:v>
                </c:pt>
                <c:pt idx="28">
                  <c:v>0.35122672583048853</c:v>
                </c:pt>
                <c:pt idx="29">
                  <c:v>0.34669024701978468</c:v>
                </c:pt>
                <c:pt idx="30">
                  <c:v>0.33999515491667853</c:v>
                </c:pt>
                <c:pt idx="31">
                  <c:v>0.33126905328846767</c:v>
                </c:pt>
                <c:pt idx="32">
                  <c:v>0.3206756911804628</c:v>
                </c:pt>
                <c:pt idx="33">
                  <c:v>0.30840985483425754</c:v>
                </c:pt>
                <c:pt idx="34">
                  <c:v>0.29469141820426825</c:v>
                </c:pt>
                <c:pt idx="35">
                  <c:v>0.27975880560979294</c:v>
                </c:pt>
                <c:pt idx="36">
                  <c:v>0.26386213725439012</c:v>
                </c:pt>
                <c:pt idx="37">
                  <c:v>0.24725633120176049</c:v>
                </c:pt>
                <c:pt idx="38">
                  <c:v>0.23019442434587678</c:v>
                </c:pt>
                <c:pt idx="39">
                  <c:v>0.21292135123625733</c:v>
                </c:pt>
                <c:pt idx="40">
                  <c:v>0.19566838532609121</c:v>
                </c:pt>
                <c:pt idx="41">
                  <c:v>0.17864840486062705</c:v>
                </c:pt>
                <c:pt idx="42">
                  <c:v>0.16205209811500187</c:v>
                </c:pt>
                <c:pt idx="43">
                  <c:v>0.14604517304608666</c:v>
                </c:pt>
                <c:pt idx="44">
                  <c:v>0.13076658756873905</c:v>
                </c:pt>
                <c:pt idx="45">
                  <c:v>0.11632777124625937</c:v>
                </c:pt>
                <c:pt idx="46">
                  <c:v>0.10281276940071604</c:v>
                </c:pt>
                <c:pt idx="47">
                  <c:v>9.0279208155300106E-2</c:v>
                </c:pt>
                <c:pt idx="48">
                  <c:v>7.8759954764703655E-2</c:v>
                </c:pt>
                <c:pt idx="49">
                  <c:v>6.8265332200686091E-2</c:v>
                </c:pt>
                <c:pt idx="50">
                  <c:v>5.8785740189475355E-2</c:v>
                </c:pt>
                <c:pt idx="51">
                  <c:v>5.029453609271306E-2</c:v>
                </c:pt>
                <c:pt idx="52">
                  <c:v>4.2751037129809988E-2</c:v>
                </c:pt>
                <c:pt idx="53">
                  <c:v>3.6103519121870042E-2</c:v>
                </c:pt>
              </c:numCache>
            </c:numRef>
          </c:val>
          <c:smooth val="0"/>
        </c:ser>
        <c:ser>
          <c:idx val="1"/>
          <c:order val="2"/>
          <c:tx>
            <c:v>Alumnos</c:v>
          </c:tx>
          <c:marker>
            <c:symbol val="none"/>
          </c:marker>
          <c:val>
            <c:numRef>
              <c:f>GRAFICOS!$C$2:$C$55</c:f>
              <c:numCache>
                <c:formatCode>_ * #,##0.000_ ;_ * \-#,##0.000_ ;_ * "-"??_ ;_ @_ </c:formatCode>
                <c:ptCount val="54"/>
                <c:pt idx="0">
                  <c:v>2.6647191334418356</c:v>
                </c:pt>
                <c:pt idx="1">
                  <c:v>9.2133479700624985</c:v>
                </c:pt>
                <c:pt idx="2">
                  <c:v>16.967282285072347</c:v>
                </c:pt>
                <c:pt idx="3">
                  <c:v>16.562601950387066</c:v>
                </c:pt>
                <c:pt idx="4">
                  <c:v>8.5140476579165796</c:v>
                </c:pt>
                <c:pt idx="5">
                  <c:v>2.2880281542541292</c:v>
                </c:pt>
                <c:pt idx="6">
                  <c:v>0.3191160002412794</c:v>
                </c:pt>
                <c:pt idx="7">
                  <c:v>2.2946257435784601E-2</c:v>
                </c:pt>
                <c:pt idx="8">
                  <c:v>8.4578719075512065E-4</c:v>
                </c:pt>
                <c:pt idx="9">
                  <c:v>1.5904831401236663E-5</c:v>
                </c:pt>
                <c:pt idx="10">
                  <c:v>1.5199880387672948E-7</c:v>
                </c:pt>
                <c:pt idx="11">
                  <c:v>7.359652887117818E-10</c:v>
                </c:pt>
                <c:pt idx="12">
                  <c:v>1.7972290322632034E-12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36832"/>
        <c:axId val="118591872"/>
      </c:lineChart>
      <c:catAx>
        <c:axId val="11853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18591872"/>
        <c:crosses val="autoZero"/>
        <c:auto val="1"/>
        <c:lblAlgn val="ctr"/>
        <c:lblOffset val="100"/>
        <c:noMultiLvlLbl val="0"/>
      </c:catAx>
      <c:valAx>
        <c:axId val="118591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Frecuencia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8536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458802618027177"/>
          <c:y val="0.31862797607151899"/>
          <c:w val="0.19638244026653726"/>
          <c:h val="0.21399897498019849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2</xdr:row>
      <xdr:rowOff>180975</xdr:rowOff>
    </xdr:from>
    <xdr:to>
      <xdr:col>11</xdr:col>
      <xdr:colOff>447675</xdr:colOff>
      <xdr:row>19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3" workbookViewId="0">
      <selection activeCell="G28" sqref="G24:G28"/>
    </sheetView>
  </sheetViews>
  <sheetFormatPr baseColWidth="10" defaultRowHeight="15" x14ac:dyDescent="0.25"/>
  <cols>
    <col min="3" max="3" width="15.5703125" style="35" customWidth="1"/>
    <col min="4" max="4" width="11.42578125" style="35"/>
  </cols>
  <sheetData>
    <row r="1" spans="1:5" x14ac:dyDescent="0.25">
      <c r="A1" s="37" t="s">
        <v>159</v>
      </c>
      <c r="B1" s="37" t="s">
        <v>160</v>
      </c>
      <c r="C1" s="38" t="s">
        <v>161</v>
      </c>
      <c r="D1" s="38" t="s">
        <v>162</v>
      </c>
      <c r="E1" s="39" t="s">
        <v>163</v>
      </c>
    </row>
    <row r="2" spans="1:5" x14ac:dyDescent="0.25">
      <c r="A2" s="34">
        <v>19</v>
      </c>
      <c r="B2" s="33">
        <v>0</v>
      </c>
      <c r="C2" s="35">
        <f>57*(_xlfn.NORM.DIST(A2+0.5,21.5,1.237,1)-_xlfn.NORM.DIST(A2-0.5,21.5,1.2,1))</f>
        <v>2.6647191334418356</v>
      </c>
      <c r="D2" s="35">
        <f>11*(_xlfn.NORM.DIST(A2+0.5,45.5,12.4,1)-_xlfn.NORM.DIST(A2-0.5,45.5,12.4,1))</f>
        <v>3.6103519121870709E-2</v>
      </c>
      <c r="E2" s="36">
        <f>C2+D2</f>
        <v>2.7008226525637062</v>
      </c>
    </row>
    <row r="3" spans="1:5" x14ac:dyDescent="0.25">
      <c r="A3" s="34">
        <v>20</v>
      </c>
      <c r="B3" s="33">
        <v>15</v>
      </c>
      <c r="C3" s="35">
        <f t="shared" ref="C3:C55" si="0">57*(_xlfn.NORM.DIST(A3+0.5,21.5,1.237,1)-_xlfn.NORM.DIST(A3-0.5,21.5,1.2,1))</f>
        <v>9.2133479700624985</v>
      </c>
      <c r="D3" s="35">
        <f t="shared" ref="D3:D55" si="1">11*(_xlfn.NORM.DIST(A3+0.5,45.5,12.4,1)-_xlfn.NORM.DIST(A3-0.5,45.5,12.4,1))</f>
        <v>4.2751037129809911E-2</v>
      </c>
      <c r="E3" s="36">
        <f t="shared" ref="E3:E55" si="2">C3+D3</f>
        <v>9.2560990071923079</v>
      </c>
    </row>
    <row r="4" spans="1:5" x14ac:dyDescent="0.25">
      <c r="A4" s="34">
        <v>21</v>
      </c>
      <c r="B4" s="33">
        <v>10</v>
      </c>
      <c r="C4" s="35">
        <f t="shared" si="0"/>
        <v>16.967282285072347</v>
      </c>
      <c r="D4" s="35">
        <f t="shared" si="1"/>
        <v>5.0294536092712373E-2</v>
      </c>
      <c r="E4" s="36">
        <f t="shared" si="2"/>
        <v>17.017576821165058</v>
      </c>
    </row>
    <row r="5" spans="1:5" x14ac:dyDescent="0.25">
      <c r="A5" s="34">
        <v>22</v>
      </c>
      <c r="B5" s="33">
        <v>4</v>
      </c>
      <c r="C5" s="35">
        <f t="shared" si="0"/>
        <v>16.562601950387066</v>
      </c>
      <c r="D5" s="35">
        <f t="shared" si="1"/>
        <v>5.8785740189476195E-2</v>
      </c>
      <c r="E5" s="36">
        <f t="shared" si="2"/>
        <v>16.62138769057654</v>
      </c>
    </row>
    <row r="6" spans="1:5" x14ac:dyDescent="0.25">
      <c r="A6" s="34">
        <v>23</v>
      </c>
      <c r="B6" s="33">
        <v>8</v>
      </c>
      <c r="C6" s="35">
        <f t="shared" si="0"/>
        <v>8.5140476579165796</v>
      </c>
      <c r="D6" s="35">
        <f t="shared" si="1"/>
        <v>6.8265332200685633E-2</v>
      </c>
      <c r="E6" s="36">
        <f t="shared" si="2"/>
        <v>8.5823129901172646</v>
      </c>
    </row>
    <row r="7" spans="1:5" x14ac:dyDescent="0.25">
      <c r="A7" s="34">
        <v>24</v>
      </c>
      <c r="B7" s="33">
        <v>0</v>
      </c>
      <c r="C7" s="35">
        <f t="shared" si="0"/>
        <v>2.2880281542541292</v>
      </c>
      <c r="D7" s="35">
        <f t="shared" si="1"/>
        <v>7.8759954764703655E-2</v>
      </c>
      <c r="E7" s="36">
        <f t="shared" si="2"/>
        <v>2.3667881090188327</v>
      </c>
    </row>
    <row r="8" spans="1:5" x14ac:dyDescent="0.25">
      <c r="A8" s="34">
        <v>25</v>
      </c>
      <c r="B8" s="33">
        <v>1</v>
      </c>
      <c r="C8" s="35">
        <f t="shared" si="0"/>
        <v>0.3191160002412794</v>
      </c>
      <c r="D8" s="35">
        <f t="shared" si="1"/>
        <v>9.0279208155300189E-2</v>
      </c>
      <c r="E8" s="36">
        <f t="shared" si="2"/>
        <v>0.40939520839657961</v>
      </c>
    </row>
    <row r="9" spans="1:5" x14ac:dyDescent="0.25">
      <c r="A9" s="34">
        <v>26</v>
      </c>
      <c r="B9" s="33">
        <v>1</v>
      </c>
      <c r="C9" s="35">
        <f t="shared" si="0"/>
        <v>2.2946257435784601E-2</v>
      </c>
      <c r="D9" s="35">
        <f t="shared" si="1"/>
        <v>0.10281276940071643</v>
      </c>
      <c r="E9" s="36">
        <f t="shared" si="2"/>
        <v>0.12575902683650103</v>
      </c>
    </row>
    <row r="10" spans="1:5" x14ac:dyDescent="0.25">
      <c r="A10" s="34">
        <v>27</v>
      </c>
      <c r="B10" s="33">
        <v>0</v>
      </c>
      <c r="C10" s="35">
        <f t="shared" si="0"/>
        <v>8.4578719075512065E-4</v>
      </c>
      <c r="D10" s="35">
        <f t="shared" si="1"/>
        <v>0.11632777124625952</v>
      </c>
      <c r="E10" s="36">
        <f t="shared" si="2"/>
        <v>0.11717355843701464</v>
      </c>
    </row>
    <row r="11" spans="1:5" x14ac:dyDescent="0.25">
      <c r="A11" s="34">
        <v>28</v>
      </c>
      <c r="B11" s="33">
        <v>0</v>
      </c>
      <c r="C11" s="35">
        <f t="shared" si="0"/>
        <v>1.5904831401236663E-5</v>
      </c>
      <c r="D11" s="35">
        <f t="shared" si="1"/>
        <v>0.13076658756873874</v>
      </c>
      <c r="E11" s="36">
        <f t="shared" si="2"/>
        <v>0.13078249240013998</v>
      </c>
    </row>
    <row r="12" spans="1:5" x14ac:dyDescent="0.25">
      <c r="A12" s="34">
        <v>29</v>
      </c>
      <c r="B12" s="33">
        <v>0</v>
      </c>
      <c r="C12" s="35">
        <f t="shared" si="0"/>
        <v>1.5199880387672948E-7</v>
      </c>
      <c r="D12" s="35">
        <f t="shared" si="1"/>
        <v>0.14604517304608697</v>
      </c>
      <c r="E12" s="36">
        <f t="shared" si="2"/>
        <v>0.14604532504489084</v>
      </c>
    </row>
    <row r="13" spans="1:5" x14ac:dyDescent="0.25">
      <c r="A13" s="34">
        <v>30</v>
      </c>
      <c r="B13" s="33">
        <v>1</v>
      </c>
      <c r="C13" s="35">
        <f t="shared" si="0"/>
        <v>7.359652887117818E-10</v>
      </c>
      <c r="D13" s="35">
        <f t="shared" si="1"/>
        <v>0.16205209811500157</v>
      </c>
      <c r="E13" s="36">
        <f t="shared" si="2"/>
        <v>0.16205209885096686</v>
      </c>
    </row>
    <row r="14" spans="1:5" x14ac:dyDescent="0.25">
      <c r="A14" s="34">
        <v>31</v>
      </c>
      <c r="B14" s="33">
        <v>0</v>
      </c>
      <c r="C14" s="35">
        <f t="shared" si="0"/>
        <v>1.7972290322632034E-12</v>
      </c>
      <c r="D14" s="35">
        <f t="shared" si="1"/>
        <v>0.17864840486062736</v>
      </c>
      <c r="E14" s="36">
        <f t="shared" si="2"/>
        <v>0.17864840486242459</v>
      </c>
    </row>
    <row r="15" spans="1:5" x14ac:dyDescent="0.25">
      <c r="A15" s="34">
        <v>32</v>
      </c>
      <c r="B15" s="33">
        <v>0</v>
      </c>
      <c r="C15" s="35">
        <f t="shared" si="0"/>
        <v>0</v>
      </c>
      <c r="D15" s="35">
        <f t="shared" si="1"/>
        <v>0.19566838532609121</v>
      </c>
      <c r="E15" s="36">
        <f t="shared" si="2"/>
        <v>0.19566838532609121</v>
      </c>
    </row>
    <row r="16" spans="1:5" x14ac:dyDescent="0.25">
      <c r="A16" s="34">
        <v>33</v>
      </c>
      <c r="B16" s="33">
        <v>1</v>
      </c>
      <c r="C16" s="35">
        <f t="shared" si="0"/>
        <v>0</v>
      </c>
      <c r="D16" s="35">
        <f t="shared" si="1"/>
        <v>0.21292135123625611</v>
      </c>
      <c r="E16" s="36">
        <f t="shared" si="2"/>
        <v>0.21292135123625611</v>
      </c>
    </row>
    <row r="17" spans="1:5" x14ac:dyDescent="0.25">
      <c r="A17" s="34">
        <v>34</v>
      </c>
      <c r="B17" s="33">
        <v>0</v>
      </c>
      <c r="C17" s="35">
        <f t="shared" si="0"/>
        <v>0</v>
      </c>
      <c r="D17" s="35">
        <f t="shared" si="1"/>
        <v>0.2301944243458777</v>
      </c>
      <c r="E17" s="36">
        <f t="shared" si="2"/>
        <v>0.2301944243458777</v>
      </c>
    </row>
    <row r="18" spans="1:5" x14ac:dyDescent="0.25">
      <c r="A18" s="34">
        <v>35</v>
      </c>
      <c r="B18" s="33">
        <v>0</v>
      </c>
      <c r="C18" s="35">
        <f t="shared" si="0"/>
        <v>0</v>
      </c>
      <c r="D18" s="35">
        <f t="shared" si="1"/>
        <v>0.24725633120175958</v>
      </c>
      <c r="E18" s="36">
        <f t="shared" si="2"/>
        <v>0.24725633120175958</v>
      </c>
    </row>
    <row r="19" spans="1:5" x14ac:dyDescent="0.25">
      <c r="A19" s="34">
        <v>36</v>
      </c>
      <c r="B19" s="33">
        <v>0</v>
      </c>
      <c r="C19" s="35">
        <f t="shared" si="0"/>
        <v>0</v>
      </c>
      <c r="D19" s="35">
        <f t="shared" si="1"/>
        <v>0.263862137254391</v>
      </c>
      <c r="E19" s="36">
        <f t="shared" si="2"/>
        <v>0.263862137254391</v>
      </c>
    </row>
    <row r="20" spans="1:5" x14ac:dyDescent="0.25">
      <c r="A20" s="34">
        <v>37</v>
      </c>
      <c r="B20" s="33">
        <v>0</v>
      </c>
      <c r="C20" s="35">
        <f t="shared" si="0"/>
        <v>0</v>
      </c>
      <c r="D20" s="35">
        <f t="shared" si="1"/>
        <v>0.2797588056097926</v>
      </c>
      <c r="E20" s="36">
        <f t="shared" si="2"/>
        <v>0.2797588056097926</v>
      </c>
    </row>
    <row r="21" spans="1:5" x14ac:dyDescent="0.25">
      <c r="A21" s="34">
        <v>38</v>
      </c>
      <c r="B21" s="33">
        <v>1</v>
      </c>
      <c r="C21" s="35">
        <f t="shared" si="0"/>
        <v>0</v>
      </c>
      <c r="D21" s="35">
        <f t="shared" si="1"/>
        <v>0.29469141820426764</v>
      </c>
      <c r="E21" s="36">
        <f t="shared" si="2"/>
        <v>0.29469141820426764</v>
      </c>
    </row>
    <row r="22" spans="1:5" x14ac:dyDescent="0.25">
      <c r="A22" s="34">
        <v>39</v>
      </c>
      <c r="B22" s="33">
        <v>0</v>
      </c>
      <c r="C22" s="35">
        <f t="shared" si="0"/>
        <v>0</v>
      </c>
      <c r="D22" s="35">
        <f t="shared" si="1"/>
        <v>0.30840985483425754</v>
      </c>
      <c r="E22" s="36">
        <f t="shared" si="2"/>
        <v>0.30840985483425754</v>
      </c>
    </row>
    <row r="23" spans="1:5" x14ac:dyDescent="0.25">
      <c r="A23" s="34">
        <v>40</v>
      </c>
      <c r="B23" s="33">
        <v>0</v>
      </c>
      <c r="C23" s="35">
        <f t="shared" si="0"/>
        <v>0</v>
      </c>
      <c r="D23" s="35">
        <f t="shared" si="1"/>
        <v>0.32067569118046341</v>
      </c>
      <c r="E23" s="36">
        <f t="shared" si="2"/>
        <v>0.32067569118046341</v>
      </c>
    </row>
    <row r="24" spans="1:5" x14ac:dyDescent="0.25">
      <c r="A24" s="34">
        <v>41</v>
      </c>
      <c r="B24" s="33">
        <v>1</v>
      </c>
      <c r="C24" s="35">
        <f t="shared" si="0"/>
        <v>0</v>
      </c>
      <c r="D24" s="35">
        <f t="shared" si="1"/>
        <v>0.33126905328846767</v>
      </c>
      <c r="E24" s="36">
        <f t="shared" si="2"/>
        <v>0.33126905328846767</v>
      </c>
    </row>
    <row r="25" spans="1:5" x14ac:dyDescent="0.25">
      <c r="A25" s="34">
        <v>42</v>
      </c>
      <c r="B25" s="33">
        <v>0</v>
      </c>
      <c r="C25" s="35">
        <f t="shared" si="0"/>
        <v>0</v>
      </c>
      <c r="D25" s="35">
        <f t="shared" si="1"/>
        <v>0.33999515491667914</v>
      </c>
      <c r="E25" s="36">
        <f t="shared" si="2"/>
        <v>0.33999515491667914</v>
      </c>
    </row>
    <row r="26" spans="1:5" x14ac:dyDescent="0.25">
      <c r="A26" s="34">
        <v>43</v>
      </c>
      <c r="B26" s="33">
        <v>0</v>
      </c>
      <c r="C26" s="35">
        <f t="shared" si="0"/>
        <v>0</v>
      </c>
      <c r="D26" s="35">
        <f t="shared" si="1"/>
        <v>0.34669024701978407</v>
      </c>
      <c r="E26" s="36">
        <f t="shared" si="2"/>
        <v>0.34669024701978407</v>
      </c>
    </row>
    <row r="27" spans="1:5" x14ac:dyDescent="0.25">
      <c r="A27" s="34">
        <v>44</v>
      </c>
      <c r="B27" s="33">
        <v>0</v>
      </c>
      <c r="C27" s="35">
        <f t="shared" si="0"/>
        <v>0</v>
      </c>
      <c r="D27" s="35">
        <f t="shared" si="1"/>
        <v>0.35122672583048853</v>
      </c>
      <c r="E27" s="36">
        <f t="shared" si="2"/>
        <v>0.35122672583048853</v>
      </c>
    </row>
    <row r="28" spans="1:5" x14ac:dyDescent="0.25">
      <c r="A28" s="34">
        <v>45</v>
      </c>
      <c r="B28" s="33">
        <v>1</v>
      </c>
      <c r="C28" s="35">
        <f t="shared" si="0"/>
        <v>0</v>
      </c>
      <c r="D28" s="35">
        <f t="shared" si="1"/>
        <v>0.35351717703954333</v>
      </c>
      <c r="E28" s="36">
        <f t="shared" si="2"/>
        <v>0.35351717703954333</v>
      </c>
    </row>
    <row r="29" spans="1:5" x14ac:dyDescent="0.25">
      <c r="A29" s="34">
        <v>46</v>
      </c>
      <c r="B29" s="33">
        <v>0</v>
      </c>
      <c r="C29" s="35">
        <f t="shared" si="0"/>
        <v>0</v>
      </c>
      <c r="D29" s="35">
        <f t="shared" si="1"/>
        <v>0.35351717703954333</v>
      </c>
      <c r="E29" s="36">
        <f t="shared" si="2"/>
        <v>0.35351717703954333</v>
      </c>
    </row>
    <row r="30" spans="1:5" x14ac:dyDescent="0.25">
      <c r="A30" s="34">
        <v>47</v>
      </c>
      <c r="B30" s="33">
        <v>0</v>
      </c>
      <c r="C30" s="35">
        <f t="shared" si="0"/>
        <v>0</v>
      </c>
      <c r="D30" s="35">
        <f t="shared" si="1"/>
        <v>0.35122672583048853</v>
      </c>
      <c r="E30" s="36">
        <f t="shared" si="2"/>
        <v>0.35122672583048853</v>
      </c>
    </row>
    <row r="31" spans="1:5" x14ac:dyDescent="0.25">
      <c r="A31" s="34">
        <v>48</v>
      </c>
      <c r="B31" s="33">
        <v>0</v>
      </c>
      <c r="C31" s="35">
        <f t="shared" si="0"/>
        <v>0</v>
      </c>
      <c r="D31" s="35">
        <f t="shared" si="1"/>
        <v>0.34669024701978468</v>
      </c>
      <c r="E31" s="36">
        <f t="shared" si="2"/>
        <v>0.34669024701978468</v>
      </c>
    </row>
    <row r="32" spans="1:5" x14ac:dyDescent="0.25">
      <c r="A32" s="34">
        <v>49</v>
      </c>
      <c r="B32" s="33">
        <v>0</v>
      </c>
      <c r="C32" s="35">
        <f t="shared" si="0"/>
        <v>0</v>
      </c>
      <c r="D32" s="35">
        <f t="shared" si="1"/>
        <v>0.33999515491667853</v>
      </c>
      <c r="E32" s="36">
        <f t="shared" si="2"/>
        <v>0.33999515491667853</v>
      </c>
    </row>
    <row r="33" spans="1:5" x14ac:dyDescent="0.25">
      <c r="A33" s="34">
        <v>50</v>
      </c>
      <c r="B33" s="33">
        <v>0</v>
      </c>
      <c r="C33" s="35">
        <f t="shared" si="0"/>
        <v>0</v>
      </c>
      <c r="D33" s="35">
        <f t="shared" si="1"/>
        <v>0.33126905328846767</v>
      </c>
      <c r="E33" s="36">
        <f t="shared" si="2"/>
        <v>0.33126905328846767</v>
      </c>
    </row>
    <row r="34" spans="1:5" x14ac:dyDescent="0.25">
      <c r="A34" s="34">
        <v>51</v>
      </c>
      <c r="B34" s="33">
        <v>0</v>
      </c>
      <c r="C34" s="35">
        <f t="shared" si="0"/>
        <v>0</v>
      </c>
      <c r="D34" s="35">
        <f t="shared" si="1"/>
        <v>0.3206756911804628</v>
      </c>
      <c r="E34" s="36">
        <f t="shared" si="2"/>
        <v>0.3206756911804628</v>
      </c>
    </row>
    <row r="35" spans="1:5" x14ac:dyDescent="0.25">
      <c r="A35" s="34">
        <v>52</v>
      </c>
      <c r="B35" s="33">
        <v>0</v>
      </c>
      <c r="C35" s="35">
        <f t="shared" si="0"/>
        <v>0</v>
      </c>
      <c r="D35" s="35">
        <f t="shared" si="1"/>
        <v>0.30840985483425754</v>
      </c>
      <c r="E35" s="36">
        <f t="shared" si="2"/>
        <v>0.30840985483425754</v>
      </c>
    </row>
    <row r="36" spans="1:5" x14ac:dyDescent="0.25">
      <c r="A36" s="34">
        <v>53</v>
      </c>
      <c r="B36" s="33">
        <v>2</v>
      </c>
      <c r="C36" s="35">
        <f t="shared" si="0"/>
        <v>0</v>
      </c>
      <c r="D36" s="35">
        <f t="shared" si="1"/>
        <v>0.29469141820426825</v>
      </c>
      <c r="E36" s="36">
        <f t="shared" si="2"/>
        <v>0.29469141820426825</v>
      </c>
    </row>
    <row r="37" spans="1:5" x14ac:dyDescent="0.25">
      <c r="A37" s="34">
        <v>54</v>
      </c>
      <c r="B37" s="33">
        <v>0</v>
      </c>
      <c r="C37" s="35">
        <f t="shared" si="0"/>
        <v>0</v>
      </c>
      <c r="D37" s="35">
        <f t="shared" si="1"/>
        <v>0.27975880560979294</v>
      </c>
      <c r="E37" s="36">
        <f t="shared" si="2"/>
        <v>0.27975880560979294</v>
      </c>
    </row>
    <row r="38" spans="1:5" x14ac:dyDescent="0.25">
      <c r="A38" s="34">
        <v>55</v>
      </c>
      <c r="B38" s="33">
        <v>0</v>
      </c>
      <c r="C38" s="35">
        <f t="shared" si="0"/>
        <v>0</v>
      </c>
      <c r="D38" s="35">
        <f t="shared" si="1"/>
        <v>0.26386213725439012</v>
      </c>
      <c r="E38" s="36">
        <f t="shared" si="2"/>
        <v>0.26386213725439012</v>
      </c>
    </row>
    <row r="39" spans="1:5" x14ac:dyDescent="0.25">
      <c r="A39" s="34">
        <v>56</v>
      </c>
      <c r="B39" s="33">
        <v>0</v>
      </c>
      <c r="C39" s="35">
        <f t="shared" si="0"/>
        <v>0</v>
      </c>
      <c r="D39" s="35">
        <f t="shared" si="1"/>
        <v>0.24725633120176049</v>
      </c>
      <c r="E39" s="36">
        <f t="shared" si="2"/>
        <v>0.24725633120176049</v>
      </c>
    </row>
    <row r="40" spans="1:5" x14ac:dyDescent="0.25">
      <c r="A40" s="34">
        <v>57</v>
      </c>
      <c r="B40" s="33">
        <v>2</v>
      </c>
      <c r="C40" s="35">
        <f t="shared" si="0"/>
        <v>0</v>
      </c>
      <c r="D40" s="35">
        <f t="shared" si="1"/>
        <v>0.23019442434587678</v>
      </c>
      <c r="E40" s="36">
        <f t="shared" si="2"/>
        <v>0.23019442434587678</v>
      </c>
    </row>
    <row r="41" spans="1:5" x14ac:dyDescent="0.25">
      <c r="A41" s="34">
        <v>58</v>
      </c>
      <c r="B41" s="33">
        <v>0</v>
      </c>
      <c r="C41" s="35">
        <f t="shared" si="0"/>
        <v>0</v>
      </c>
      <c r="D41" s="35">
        <f t="shared" si="1"/>
        <v>0.21292135123625733</v>
      </c>
      <c r="E41" s="36">
        <f t="shared" si="2"/>
        <v>0.21292135123625733</v>
      </c>
    </row>
    <row r="42" spans="1:5" x14ac:dyDescent="0.25">
      <c r="A42" s="34">
        <v>59</v>
      </c>
      <c r="B42" s="33">
        <v>0</v>
      </c>
      <c r="C42" s="35">
        <f t="shared" si="0"/>
        <v>0</v>
      </c>
      <c r="D42" s="35">
        <f t="shared" si="1"/>
        <v>0.19566838532609121</v>
      </c>
      <c r="E42" s="36">
        <f t="shared" si="2"/>
        <v>0.19566838532609121</v>
      </c>
    </row>
    <row r="43" spans="1:5" x14ac:dyDescent="0.25">
      <c r="A43" s="34">
        <v>60</v>
      </c>
      <c r="B43" s="33">
        <v>0</v>
      </c>
      <c r="C43" s="35">
        <f t="shared" si="0"/>
        <v>0</v>
      </c>
      <c r="D43" s="35">
        <f t="shared" si="1"/>
        <v>0.17864840486062705</v>
      </c>
      <c r="E43" s="36">
        <f t="shared" si="2"/>
        <v>0.17864840486062705</v>
      </c>
    </row>
    <row r="44" spans="1:5" x14ac:dyDescent="0.25">
      <c r="A44" s="34">
        <v>61</v>
      </c>
      <c r="B44" s="33">
        <v>0</v>
      </c>
      <c r="C44" s="35">
        <f t="shared" si="0"/>
        <v>0</v>
      </c>
      <c r="D44" s="35">
        <f t="shared" si="1"/>
        <v>0.16205209811500187</v>
      </c>
      <c r="E44" s="36">
        <f t="shared" si="2"/>
        <v>0.16205209811500187</v>
      </c>
    </row>
    <row r="45" spans="1:5" x14ac:dyDescent="0.25">
      <c r="A45" s="34">
        <v>62</v>
      </c>
      <c r="B45" s="33">
        <v>0</v>
      </c>
      <c r="C45" s="35">
        <f t="shared" si="0"/>
        <v>0</v>
      </c>
      <c r="D45" s="35">
        <f t="shared" si="1"/>
        <v>0.14604517304608666</v>
      </c>
      <c r="E45" s="36">
        <f t="shared" si="2"/>
        <v>0.14604517304608666</v>
      </c>
    </row>
    <row r="46" spans="1:5" x14ac:dyDescent="0.25">
      <c r="A46" s="34">
        <v>63</v>
      </c>
      <c r="B46" s="33">
        <v>0</v>
      </c>
      <c r="C46" s="35">
        <f t="shared" si="0"/>
        <v>0</v>
      </c>
      <c r="D46" s="35">
        <f t="shared" si="1"/>
        <v>0.13076658756873905</v>
      </c>
      <c r="E46" s="36">
        <f t="shared" si="2"/>
        <v>0.13076658756873905</v>
      </c>
    </row>
    <row r="47" spans="1:5" x14ac:dyDescent="0.25">
      <c r="A47" s="34">
        <v>64</v>
      </c>
      <c r="B47" s="33">
        <v>0</v>
      </c>
      <c r="C47" s="35">
        <f t="shared" si="0"/>
        <v>0</v>
      </c>
      <c r="D47" s="35">
        <f t="shared" si="1"/>
        <v>0.11632777124625937</v>
      </c>
      <c r="E47" s="36">
        <f t="shared" si="2"/>
        <v>0.11632777124625937</v>
      </c>
    </row>
    <row r="48" spans="1:5" x14ac:dyDescent="0.25">
      <c r="A48" s="34">
        <v>65</v>
      </c>
      <c r="B48" s="33">
        <v>0</v>
      </c>
      <c r="C48" s="35">
        <f t="shared" si="0"/>
        <v>0</v>
      </c>
      <c r="D48" s="35">
        <f t="shared" si="1"/>
        <v>0.10281276940071604</v>
      </c>
      <c r="E48" s="36">
        <f t="shared" si="2"/>
        <v>0.10281276940071604</v>
      </c>
    </row>
    <row r="49" spans="1:5" x14ac:dyDescent="0.25">
      <c r="A49" s="34">
        <v>66</v>
      </c>
      <c r="B49" s="33">
        <v>0</v>
      </c>
      <c r="C49" s="35">
        <f t="shared" si="0"/>
        <v>0</v>
      </c>
      <c r="D49" s="35">
        <f t="shared" si="1"/>
        <v>9.0279208155300106E-2</v>
      </c>
      <c r="E49" s="36">
        <f t="shared" si="2"/>
        <v>9.0279208155300106E-2</v>
      </c>
    </row>
    <row r="50" spans="1:5" x14ac:dyDescent="0.25">
      <c r="A50" s="34">
        <v>67</v>
      </c>
      <c r="B50" s="33">
        <v>1</v>
      </c>
      <c r="C50" s="35">
        <f t="shared" si="0"/>
        <v>0</v>
      </c>
      <c r="D50" s="35">
        <f t="shared" si="1"/>
        <v>7.8759954764703655E-2</v>
      </c>
      <c r="E50" s="36">
        <f t="shared" si="2"/>
        <v>7.8759954764703655E-2</v>
      </c>
    </row>
    <row r="51" spans="1:5" x14ac:dyDescent="0.25">
      <c r="A51" s="34">
        <v>68</v>
      </c>
      <c r="B51" s="33">
        <v>0</v>
      </c>
      <c r="C51" s="35">
        <f t="shared" si="0"/>
        <v>0</v>
      </c>
      <c r="D51" s="35">
        <f t="shared" si="1"/>
        <v>6.8265332200686091E-2</v>
      </c>
      <c r="E51" s="36">
        <f t="shared" si="2"/>
        <v>6.8265332200686091E-2</v>
      </c>
    </row>
    <row r="52" spans="1:5" x14ac:dyDescent="0.25">
      <c r="A52" s="34">
        <v>69</v>
      </c>
      <c r="B52" s="33">
        <v>0</v>
      </c>
      <c r="C52" s="35">
        <f t="shared" si="0"/>
        <v>0</v>
      </c>
      <c r="D52" s="35">
        <f t="shared" si="1"/>
        <v>5.8785740189475355E-2</v>
      </c>
      <c r="E52" s="36">
        <f t="shared" si="2"/>
        <v>5.8785740189475355E-2</v>
      </c>
    </row>
    <row r="53" spans="1:5" x14ac:dyDescent="0.25">
      <c r="A53" s="34">
        <v>70</v>
      </c>
      <c r="B53" s="33">
        <v>0</v>
      </c>
      <c r="C53" s="35">
        <f t="shared" si="0"/>
        <v>0</v>
      </c>
      <c r="D53" s="35">
        <f t="shared" si="1"/>
        <v>5.029453609271306E-2</v>
      </c>
      <c r="E53" s="36">
        <f t="shared" si="2"/>
        <v>5.029453609271306E-2</v>
      </c>
    </row>
    <row r="54" spans="1:5" x14ac:dyDescent="0.25">
      <c r="A54" s="34">
        <v>71</v>
      </c>
      <c r="B54" s="33">
        <v>0</v>
      </c>
      <c r="C54" s="35">
        <f t="shared" si="0"/>
        <v>0</v>
      </c>
      <c r="D54" s="35">
        <f t="shared" si="1"/>
        <v>4.2751037129809988E-2</v>
      </c>
      <c r="E54" s="36">
        <f t="shared" si="2"/>
        <v>4.2751037129809988E-2</v>
      </c>
    </row>
    <row r="55" spans="1:5" x14ac:dyDescent="0.25">
      <c r="A55" s="34">
        <v>72</v>
      </c>
      <c r="B55" s="33">
        <v>0</v>
      </c>
      <c r="C55" s="35">
        <f t="shared" si="0"/>
        <v>0</v>
      </c>
      <c r="D55" s="35">
        <f t="shared" si="1"/>
        <v>3.6103519121870042E-2</v>
      </c>
      <c r="E55" s="36">
        <f t="shared" si="2"/>
        <v>3.6103519121870042E-2</v>
      </c>
    </row>
  </sheetData>
  <sortState ref="A2:A55">
    <sortCondition ref="A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topLeftCell="C1" workbookViewId="0">
      <selection activeCell="C58" sqref="C2:C58"/>
    </sheetView>
  </sheetViews>
  <sheetFormatPr baseColWidth="10" defaultColWidth="10.5703125" defaultRowHeight="15" x14ac:dyDescent="0.25"/>
  <cols>
    <col min="1" max="1" width="23.140625" style="1" customWidth="1"/>
    <col min="2" max="2" width="15.7109375" style="1" customWidth="1"/>
    <col min="3" max="3" width="4.140625" style="2" customWidth="1"/>
    <col min="4" max="4" width="22.42578125" style="3" customWidth="1"/>
    <col min="5" max="5" width="10.7109375" style="4" customWidth="1"/>
    <col min="6" max="6" width="13.140625" style="15" customWidth="1"/>
    <col min="7" max="7" width="10.7109375" style="16" customWidth="1"/>
    <col min="10" max="10" width="23.140625" style="4" customWidth="1"/>
    <col min="11" max="11" width="33.28515625" customWidth="1"/>
  </cols>
  <sheetData>
    <row r="1" spans="1:11" x14ac:dyDescent="0.25">
      <c r="A1" s="5" t="s">
        <v>0</v>
      </c>
      <c r="B1" s="5" t="s">
        <v>1</v>
      </c>
      <c r="C1" s="5" t="s">
        <v>2</v>
      </c>
      <c r="D1" s="5" t="s">
        <v>146</v>
      </c>
      <c r="E1" s="5" t="s">
        <v>3</v>
      </c>
      <c r="F1" s="13" t="s">
        <v>136</v>
      </c>
      <c r="G1" s="14" t="s">
        <v>137</v>
      </c>
    </row>
    <row r="2" spans="1:11" x14ac:dyDescent="0.25">
      <c r="A2" s="1" t="s">
        <v>95</v>
      </c>
      <c r="B2" s="1" t="s">
        <v>96</v>
      </c>
      <c r="C2" s="6" t="s">
        <v>6</v>
      </c>
      <c r="D2" s="22">
        <v>34261</v>
      </c>
      <c r="E2" s="4">
        <f ca="1">DATEDIF($D2, TODAY(), "Y")</f>
        <v>22</v>
      </c>
      <c r="F2" s="15">
        <f ca="1">DATEDIF($D2, TODAY(), "M")/12</f>
        <v>22.75</v>
      </c>
      <c r="G2" s="16">
        <f ca="1">DATEDIF($D2, TODAY(), "D")/365</f>
        <v>22.783561643835615</v>
      </c>
    </row>
    <row r="3" spans="1:11" x14ac:dyDescent="0.25">
      <c r="A3" s="1" t="s">
        <v>95</v>
      </c>
      <c r="B3" s="1" t="s">
        <v>97</v>
      </c>
      <c r="C3" s="6" t="s">
        <v>6</v>
      </c>
      <c r="D3" s="22">
        <v>34261</v>
      </c>
      <c r="E3" s="4">
        <f ca="1">DATEDIF($D3, TODAY(), "Y")</f>
        <v>22</v>
      </c>
      <c r="F3" s="15">
        <f ca="1">DATEDIF($D3, TODAY(), "M")/12</f>
        <v>22.75</v>
      </c>
      <c r="G3" s="16">
        <f ca="1">DATEDIF($D3, TODAY(), "D")/365</f>
        <v>22.783561643835615</v>
      </c>
    </row>
    <row r="4" spans="1:11" x14ac:dyDescent="0.25">
      <c r="A4" s="1" t="s">
        <v>7</v>
      </c>
      <c r="B4" s="1" t="s">
        <v>8</v>
      </c>
      <c r="C4" s="6" t="s">
        <v>6</v>
      </c>
      <c r="D4" s="22">
        <v>35235</v>
      </c>
      <c r="E4" s="4">
        <f ca="1">DATEDIF($D4, TODAY(), "Y")</f>
        <v>20</v>
      </c>
      <c r="F4" s="15">
        <f ca="1">DATEDIF($D4, TODAY(), "M")/12</f>
        <v>20.083333333333332</v>
      </c>
      <c r="G4" s="16">
        <f ca="1">DATEDIF($D4, TODAY(), "D")/365</f>
        <v>20.115068493150684</v>
      </c>
      <c r="K4" s="7"/>
    </row>
    <row r="5" spans="1:11" x14ac:dyDescent="0.25">
      <c r="A5" s="1" t="s">
        <v>49</v>
      </c>
      <c r="B5" s="1" t="s">
        <v>50</v>
      </c>
      <c r="C5" s="6" t="s">
        <v>6</v>
      </c>
      <c r="D5" s="22">
        <v>34971</v>
      </c>
      <c r="E5" s="4">
        <f ca="1">DATEDIF($D5, TODAY(), "Y")</f>
        <v>20</v>
      </c>
      <c r="F5" s="15">
        <f ca="1">DATEDIF($D5, TODAY(), "M")/12</f>
        <v>20.75</v>
      </c>
      <c r="G5" s="16">
        <f ca="1">DATEDIF($D5, TODAY(), "D")/365</f>
        <v>20.838356164383562</v>
      </c>
    </row>
    <row r="6" spans="1:11" x14ac:dyDescent="0.25">
      <c r="A6" s="1" t="s">
        <v>53</v>
      </c>
      <c r="B6" s="1" t="s">
        <v>54</v>
      </c>
      <c r="C6" s="6" t="s">
        <v>6</v>
      </c>
      <c r="D6" s="22">
        <v>34959</v>
      </c>
      <c r="E6" s="4">
        <f ca="1">DATEDIF($D6, TODAY(), "Y")</f>
        <v>20</v>
      </c>
      <c r="F6" s="15">
        <f ca="1">DATEDIF($D6, TODAY(), "M")/12</f>
        <v>20.833333333333332</v>
      </c>
      <c r="G6" s="16">
        <f ca="1">DATEDIF($D6, TODAY(), "D")/365</f>
        <v>20.87123287671233</v>
      </c>
    </row>
    <row r="7" spans="1:11" x14ac:dyDescent="0.25">
      <c r="A7" s="1" t="s">
        <v>87</v>
      </c>
      <c r="B7" s="1" t="s">
        <v>88</v>
      </c>
      <c r="C7" s="6" t="s">
        <v>6</v>
      </c>
      <c r="D7" s="22">
        <v>34618</v>
      </c>
      <c r="E7" s="4">
        <f ca="1">DATEDIF($D7, TODAY(), "Y")</f>
        <v>21</v>
      </c>
      <c r="F7" s="15">
        <f ca="1">DATEDIF($D7, TODAY(), "M")/12</f>
        <v>21.75</v>
      </c>
      <c r="G7" s="16">
        <f ca="1">DATEDIF($D7, TODAY(), "D")/365</f>
        <v>21.805479452054794</v>
      </c>
      <c r="I7" s="4"/>
    </row>
    <row r="8" spans="1:11" x14ac:dyDescent="0.25">
      <c r="A8" s="1" t="s">
        <v>57</v>
      </c>
      <c r="B8" s="1" t="s">
        <v>58</v>
      </c>
      <c r="C8" s="6" t="s">
        <v>6</v>
      </c>
      <c r="D8" s="22">
        <v>34914</v>
      </c>
      <c r="E8" s="4">
        <f ca="1">DATEDIF($D8, TODAY(), "Y")</f>
        <v>20</v>
      </c>
      <c r="F8" s="15">
        <f ca="1">DATEDIF($D8, TODAY(), "M")/12</f>
        <v>20.916666666666668</v>
      </c>
      <c r="G8" s="16">
        <f ca="1">DATEDIF($D8, TODAY(), "D")/365</f>
        <v>20.994520547945207</v>
      </c>
      <c r="I8" s="8" t="s">
        <v>3</v>
      </c>
      <c r="J8" s="8" t="s">
        <v>19</v>
      </c>
      <c r="K8" s="9" t="s">
        <v>20</v>
      </c>
    </row>
    <row r="9" spans="1:11" x14ac:dyDescent="0.25">
      <c r="A9" s="1" t="s">
        <v>71</v>
      </c>
      <c r="B9" s="1" t="s">
        <v>72</v>
      </c>
      <c r="C9" s="6" t="s">
        <v>6</v>
      </c>
      <c r="D9" s="22">
        <v>34741</v>
      </c>
      <c r="E9" s="4">
        <f ca="1">DATEDIF($D9, TODAY(), "Y")</f>
        <v>21</v>
      </c>
      <c r="F9" s="15">
        <f ca="1">DATEDIF($D9, TODAY(), "M")/12</f>
        <v>21.416666666666668</v>
      </c>
      <c r="G9" s="16">
        <f ca="1">DATEDIF($D9, TODAY(), "D")/365</f>
        <v>21.468493150684932</v>
      </c>
      <c r="I9" s="4">
        <v>19</v>
      </c>
      <c r="J9" s="4">
        <f t="array" aca="1" ref="J9:J62" ca="1">FREQUENCY(E$2:E$71,I9:I62)</f>
        <v>0</v>
      </c>
      <c r="K9" t="str">
        <f t="shared" ref="K9:K11" ca="1" si="0">REPT("*", J9)</f>
        <v/>
      </c>
    </row>
    <row r="10" spans="1:11" x14ac:dyDescent="0.25">
      <c r="A10" s="1" t="s">
        <v>43</v>
      </c>
      <c r="B10" s="1" t="s">
        <v>44</v>
      </c>
      <c r="C10" s="6" t="s">
        <v>6</v>
      </c>
      <c r="D10" s="22">
        <v>35029</v>
      </c>
      <c r="E10" s="4">
        <f ca="1">DATEDIF($D10, TODAY(), "Y")</f>
        <v>20</v>
      </c>
      <c r="F10" s="15">
        <f ca="1">DATEDIF($D10, TODAY(), "M")/12</f>
        <v>20.666666666666668</v>
      </c>
      <c r="G10" s="16">
        <f ca="1">DATEDIF($D10, TODAY(), "D")/365</f>
        <v>20.67945205479452</v>
      </c>
      <c r="I10" s="4">
        <v>20</v>
      </c>
      <c r="J10" s="4">
        <f ca="1"/>
        <v>26</v>
      </c>
      <c r="K10" t="str">
        <f t="shared" ca="1" si="0"/>
        <v>**************************</v>
      </c>
    </row>
    <row r="11" spans="1:11" x14ac:dyDescent="0.25">
      <c r="A11" s="1" t="s">
        <v>75</v>
      </c>
      <c r="B11" s="1" t="s">
        <v>76</v>
      </c>
      <c r="C11" s="6" t="s">
        <v>6</v>
      </c>
      <c r="D11" s="22">
        <v>34705</v>
      </c>
      <c r="E11" s="4">
        <f ca="1">DATEDIF($D11, TODAY(), "Y")</f>
        <v>21</v>
      </c>
      <c r="F11" s="15">
        <f ca="1">DATEDIF($D11, TODAY(), "M")/12</f>
        <v>21.5</v>
      </c>
      <c r="G11" s="16">
        <f ca="1">DATEDIF($D11, TODAY(), "D")/365</f>
        <v>21.567123287671233</v>
      </c>
      <c r="I11" s="4">
        <v>21</v>
      </c>
      <c r="J11" s="4">
        <f ca="1"/>
        <v>16</v>
      </c>
      <c r="K11" t="str">
        <f t="shared" ca="1" si="0"/>
        <v>****************</v>
      </c>
    </row>
    <row r="12" spans="1:11" x14ac:dyDescent="0.25">
      <c r="A12" s="1" t="s">
        <v>13</v>
      </c>
      <c r="B12" s="1" t="s">
        <v>14</v>
      </c>
      <c r="C12" s="6" t="s">
        <v>6</v>
      </c>
      <c r="D12" s="22">
        <v>35168</v>
      </c>
      <c r="E12" s="4">
        <f ca="1">DATEDIF($D12, TODAY(), "Y")</f>
        <v>20</v>
      </c>
      <c r="F12" s="15">
        <f ca="1">DATEDIF($D12, TODAY(), "M")/12</f>
        <v>20.25</v>
      </c>
      <c r="G12" s="16">
        <f ca="1">DATEDIF($D12, TODAY(), "D")/365</f>
        <v>20.298630136986301</v>
      </c>
      <c r="I12" s="4">
        <v>22</v>
      </c>
      <c r="J12" s="4">
        <f ca="1"/>
        <v>6</v>
      </c>
      <c r="K12" t="str">
        <f ca="1">REPT("*", J12)</f>
        <v>******</v>
      </c>
    </row>
    <row r="13" spans="1:11" x14ac:dyDescent="0.25">
      <c r="A13" s="1" t="s">
        <v>66</v>
      </c>
      <c r="B13" s="1" t="s">
        <v>67</v>
      </c>
      <c r="C13" s="6" t="s">
        <v>6</v>
      </c>
      <c r="D13" s="22">
        <v>34793</v>
      </c>
      <c r="E13" s="4">
        <f ca="1">DATEDIF($D13, TODAY(), "Y")</f>
        <v>21</v>
      </c>
      <c r="F13" s="15">
        <f ca="1">DATEDIF($D13, TODAY(), "M")/12</f>
        <v>21.25</v>
      </c>
      <c r="G13" s="16">
        <f ca="1">DATEDIF($D13, TODAY(), "D")/365</f>
        <v>21.326027397260273</v>
      </c>
      <c r="I13" s="4">
        <v>23</v>
      </c>
      <c r="J13" s="4">
        <f ca="1"/>
        <v>8</v>
      </c>
      <c r="K13" t="str">
        <f t="shared" ref="K13:K62" ca="1" si="1">REPT("*", J13)</f>
        <v>********</v>
      </c>
    </row>
    <row r="14" spans="1:11" x14ac:dyDescent="0.25">
      <c r="A14" s="1" t="s">
        <v>68</v>
      </c>
      <c r="B14" s="1" t="s">
        <v>69</v>
      </c>
      <c r="C14" s="6" t="s">
        <v>6</v>
      </c>
      <c r="D14" s="22">
        <v>34771</v>
      </c>
      <c r="E14" s="4">
        <f ca="1">DATEDIF($D14, TODAY(), "Y")</f>
        <v>21</v>
      </c>
      <c r="F14" s="15">
        <f ca="1">DATEDIF($D14, TODAY(), "M")/12</f>
        <v>21.333333333333332</v>
      </c>
      <c r="G14" s="16">
        <f ca="1">DATEDIF($D14, TODAY(), "D")/365</f>
        <v>21.386301369863013</v>
      </c>
      <c r="I14" s="4">
        <v>24</v>
      </c>
      <c r="J14" s="4">
        <f ca="1"/>
        <v>0</v>
      </c>
      <c r="K14" t="str">
        <f t="shared" ca="1" si="1"/>
        <v/>
      </c>
    </row>
    <row r="15" spans="1:11" x14ac:dyDescent="0.25">
      <c r="A15" s="1" t="s">
        <v>55</v>
      </c>
      <c r="B15" s="1" t="s">
        <v>56</v>
      </c>
      <c r="C15" s="6" t="s">
        <v>6</v>
      </c>
      <c r="D15" s="22">
        <v>34946</v>
      </c>
      <c r="E15" s="4">
        <f ca="1">DATEDIF($D15, TODAY(), "Y")</f>
        <v>20</v>
      </c>
      <c r="F15" s="15">
        <f ca="1">DATEDIF($D15, TODAY(), "M")/12</f>
        <v>20.833333333333332</v>
      </c>
      <c r="G15" s="16">
        <f ca="1">DATEDIF($D15, TODAY(), "D")/365</f>
        <v>20.906849315068492</v>
      </c>
      <c r="I15" s="4">
        <v>25</v>
      </c>
      <c r="J15" s="4">
        <f ca="1"/>
        <v>1</v>
      </c>
      <c r="K15" t="str">
        <f t="shared" ca="1" si="1"/>
        <v>*</v>
      </c>
    </row>
    <row r="16" spans="1:11" x14ac:dyDescent="0.25">
      <c r="A16" s="1" t="s">
        <v>70</v>
      </c>
      <c r="B16" s="1" t="s">
        <v>26</v>
      </c>
      <c r="C16" s="6" t="s">
        <v>6</v>
      </c>
      <c r="D16" s="22">
        <v>34771</v>
      </c>
      <c r="E16" s="4">
        <f ca="1">DATEDIF($D16, TODAY(), "Y")</f>
        <v>21</v>
      </c>
      <c r="F16" s="15">
        <f ca="1">DATEDIF($D16, TODAY(), "M")/12</f>
        <v>21.333333333333332</v>
      </c>
      <c r="G16" s="16">
        <f ca="1">DATEDIF($D16, TODAY(), "D")/365</f>
        <v>21.386301369863013</v>
      </c>
      <c r="I16" s="4">
        <v>26</v>
      </c>
      <c r="J16" s="4">
        <f ca="1"/>
        <v>1</v>
      </c>
      <c r="K16" t="str">
        <f t="shared" ca="1" si="1"/>
        <v>*</v>
      </c>
    </row>
    <row r="17" spans="1:11" x14ac:dyDescent="0.25">
      <c r="A17" s="1" t="s">
        <v>29</v>
      </c>
      <c r="B17" s="1" t="s">
        <v>30</v>
      </c>
      <c r="C17" s="6" t="s">
        <v>6</v>
      </c>
      <c r="D17" s="22">
        <v>35103</v>
      </c>
      <c r="E17" s="4">
        <f ca="1">DATEDIF($D17, TODAY(), "Y")</f>
        <v>20</v>
      </c>
      <c r="F17" s="15">
        <f ca="1">DATEDIF($D17, TODAY(), "M")/12</f>
        <v>20.416666666666668</v>
      </c>
      <c r="G17" s="16">
        <f ca="1">DATEDIF($D17, TODAY(), "D")/365</f>
        <v>20.476712328767125</v>
      </c>
      <c r="I17" s="4">
        <v>27</v>
      </c>
      <c r="J17" s="4">
        <f ca="1"/>
        <v>0</v>
      </c>
      <c r="K17" t="str">
        <f t="shared" ca="1" si="1"/>
        <v/>
      </c>
    </row>
    <row r="18" spans="1:11" x14ac:dyDescent="0.25">
      <c r="A18" s="1" t="s">
        <v>25</v>
      </c>
      <c r="B18" s="1" t="s">
        <v>26</v>
      </c>
      <c r="C18" s="6" t="s">
        <v>6</v>
      </c>
      <c r="D18" s="22">
        <v>35141</v>
      </c>
      <c r="E18" s="4">
        <f ca="1">DATEDIF($D18, TODAY(), "Y")</f>
        <v>20</v>
      </c>
      <c r="F18" s="15">
        <f ca="1">DATEDIF($D18, TODAY(), "M")/12</f>
        <v>20.333333333333332</v>
      </c>
      <c r="G18" s="16">
        <f ca="1">DATEDIF($D18, TODAY(), "D")/365</f>
        <v>20.372602739726027</v>
      </c>
      <c r="I18" s="4">
        <v>28</v>
      </c>
      <c r="J18" s="4">
        <f ca="1"/>
        <v>0</v>
      </c>
      <c r="K18" t="str">
        <f t="shared" ca="1" si="1"/>
        <v/>
      </c>
    </row>
    <row r="19" spans="1:11" x14ac:dyDescent="0.25">
      <c r="A19" s="1" t="s">
        <v>45</v>
      </c>
      <c r="B19" s="1" t="s">
        <v>46</v>
      </c>
      <c r="C19" s="6" t="s">
        <v>6</v>
      </c>
      <c r="D19" s="22">
        <v>34990</v>
      </c>
      <c r="E19" s="4">
        <f ca="1">DATEDIF($D19, TODAY(), "Y")</f>
        <v>20</v>
      </c>
      <c r="F19" s="15">
        <f ca="1">DATEDIF($D19, TODAY(), "M")/12</f>
        <v>20.75</v>
      </c>
      <c r="G19" s="16">
        <f ca="1">DATEDIF($D19, TODAY(), "D")/365</f>
        <v>20.786301369863015</v>
      </c>
      <c r="I19" s="4">
        <v>29</v>
      </c>
      <c r="J19" s="4">
        <f ca="1"/>
        <v>0</v>
      </c>
      <c r="K19" t="str">
        <f t="shared" ca="1" si="1"/>
        <v/>
      </c>
    </row>
    <row r="20" spans="1:11" x14ac:dyDescent="0.25">
      <c r="A20" s="1" t="s">
        <v>47</v>
      </c>
      <c r="B20" s="1" t="s">
        <v>48</v>
      </c>
      <c r="C20" s="6" t="s">
        <v>6</v>
      </c>
      <c r="D20" s="22">
        <v>34978</v>
      </c>
      <c r="E20" s="4">
        <f ca="1">DATEDIF($D20, TODAY(), "Y")</f>
        <v>20</v>
      </c>
      <c r="F20" s="15">
        <f ca="1">DATEDIF($D20, TODAY(), "M")/12</f>
        <v>20.75</v>
      </c>
      <c r="G20" s="16">
        <f ca="1">DATEDIF($D20, TODAY(), "D")/365</f>
        <v>20.81917808219178</v>
      </c>
      <c r="I20" s="4">
        <v>30</v>
      </c>
      <c r="J20" s="4">
        <f ca="1"/>
        <v>1</v>
      </c>
      <c r="K20" t="str">
        <f t="shared" ca="1" si="1"/>
        <v>*</v>
      </c>
    </row>
    <row r="21" spans="1:11" x14ac:dyDescent="0.25">
      <c r="A21" s="1" t="s">
        <v>81</v>
      </c>
      <c r="B21" s="1" t="s">
        <v>82</v>
      </c>
      <c r="C21" s="6" t="s">
        <v>6</v>
      </c>
      <c r="D21" s="22">
        <v>34655</v>
      </c>
      <c r="E21" s="4">
        <f ca="1">DATEDIF($D21, TODAY(), "Y")</f>
        <v>21</v>
      </c>
      <c r="F21" s="15">
        <f ca="1">DATEDIF($D21, TODAY(), "M")/12</f>
        <v>21.666666666666668</v>
      </c>
      <c r="G21" s="16">
        <f ca="1">DATEDIF($D21, TODAY(), "D")/365</f>
        <v>21.704109589041096</v>
      </c>
      <c r="I21" s="4">
        <v>31</v>
      </c>
      <c r="J21" s="4">
        <f ca="1"/>
        <v>0</v>
      </c>
      <c r="K21" t="str">
        <f t="shared" ca="1" si="1"/>
        <v/>
      </c>
    </row>
    <row r="22" spans="1:11" x14ac:dyDescent="0.25">
      <c r="A22" s="1" t="s">
        <v>73</v>
      </c>
      <c r="B22" s="1" t="s">
        <v>74</v>
      </c>
      <c r="C22" s="6" t="s">
        <v>6</v>
      </c>
      <c r="D22" s="22">
        <v>34716</v>
      </c>
      <c r="E22" s="4">
        <f ca="1">DATEDIF($D22, TODAY(), "Y")</f>
        <v>21</v>
      </c>
      <c r="F22" s="15">
        <f ca="1">DATEDIF($D22, TODAY(), "M")/12</f>
        <v>21.5</v>
      </c>
      <c r="G22" s="16">
        <f ca="1">DATEDIF($D22, TODAY(), "D")/365</f>
        <v>21.536986301369861</v>
      </c>
      <c r="I22" s="4">
        <v>32</v>
      </c>
      <c r="J22" s="4">
        <f ca="1"/>
        <v>0</v>
      </c>
      <c r="K22" t="str">
        <f t="shared" ca="1" si="1"/>
        <v/>
      </c>
    </row>
    <row r="23" spans="1:11" x14ac:dyDescent="0.25">
      <c r="A23" s="1" t="s">
        <v>35</v>
      </c>
      <c r="B23" s="1" t="s">
        <v>36</v>
      </c>
      <c r="C23" s="6" t="s">
        <v>6</v>
      </c>
      <c r="D23" s="22">
        <v>35070</v>
      </c>
      <c r="E23" s="4">
        <f ca="1">DATEDIF($D23, TODAY(), "Y")</f>
        <v>20</v>
      </c>
      <c r="F23" s="15">
        <f ca="1">DATEDIF($D23, TODAY(), "M")/12</f>
        <v>20.5</v>
      </c>
      <c r="G23" s="16">
        <f ca="1">DATEDIF($D23, TODAY(), "D")/365</f>
        <v>20.567123287671233</v>
      </c>
      <c r="I23" s="4">
        <v>33</v>
      </c>
      <c r="J23" s="4">
        <f ca="1"/>
        <v>1</v>
      </c>
      <c r="K23" t="str">
        <f t="shared" ca="1" si="1"/>
        <v>*</v>
      </c>
    </row>
    <row r="24" spans="1:11" x14ac:dyDescent="0.25">
      <c r="A24" s="1" t="s">
        <v>11</v>
      </c>
      <c r="B24" s="1" t="s">
        <v>12</v>
      </c>
      <c r="C24" s="6" t="s">
        <v>6</v>
      </c>
      <c r="D24" s="22">
        <v>35185</v>
      </c>
      <c r="E24" s="4">
        <f ca="1">DATEDIF($D24, TODAY(), "Y")</f>
        <v>20</v>
      </c>
      <c r="F24" s="15">
        <f ca="1">DATEDIF($D24, TODAY(), "M")/12</f>
        <v>20.166666666666668</v>
      </c>
      <c r="G24" s="16">
        <f ca="1">DATEDIF($D24, TODAY(), "D")/365</f>
        <v>20.252054794520546</v>
      </c>
      <c r="I24" s="4">
        <v>34</v>
      </c>
      <c r="J24" s="4">
        <f ca="1"/>
        <v>0</v>
      </c>
      <c r="K24" t="str">
        <f t="shared" ca="1" si="1"/>
        <v/>
      </c>
    </row>
    <row r="25" spans="1:11" x14ac:dyDescent="0.25">
      <c r="A25" s="1" t="s">
        <v>39</v>
      </c>
      <c r="B25" s="1" t="s">
        <v>40</v>
      </c>
      <c r="C25" s="6" t="s">
        <v>6</v>
      </c>
      <c r="D25" s="22">
        <v>35047</v>
      </c>
      <c r="E25" s="4">
        <f ca="1">DATEDIF($D25, TODAY(), "Y")</f>
        <v>20</v>
      </c>
      <c r="F25" s="15">
        <f ca="1">DATEDIF($D25, TODAY(), "M")/12</f>
        <v>20.583333333333332</v>
      </c>
      <c r="G25" s="16">
        <f ca="1">DATEDIF($D25, TODAY(), "D")/365</f>
        <v>20.63013698630137</v>
      </c>
      <c r="I25" s="4">
        <v>35</v>
      </c>
      <c r="J25" s="4">
        <f ca="1"/>
        <v>0</v>
      </c>
      <c r="K25" t="str">
        <f t="shared" ca="1" si="1"/>
        <v/>
      </c>
    </row>
    <row r="26" spans="1:11" x14ac:dyDescent="0.25">
      <c r="A26" s="11" t="s">
        <v>115</v>
      </c>
      <c r="B26" s="11" t="s">
        <v>116</v>
      </c>
      <c r="C26" s="6" t="s">
        <v>6</v>
      </c>
      <c r="D26" s="23">
        <v>33145</v>
      </c>
      <c r="E26" s="4">
        <f ca="1">DATEDIF($D26, TODAY(), "Y")</f>
        <v>25</v>
      </c>
      <c r="F26" s="15">
        <f ca="1">DATEDIF($D26, TODAY(), "M")/12</f>
        <v>25.75</v>
      </c>
      <c r="G26" s="16">
        <f ca="1">DATEDIF($D26, TODAY(), "D")/365</f>
        <v>25.841095890410958</v>
      </c>
      <c r="I26" s="4">
        <v>36</v>
      </c>
      <c r="J26" s="4">
        <f ca="1"/>
        <v>0</v>
      </c>
      <c r="K26" t="str">
        <f t="shared" ca="1" si="1"/>
        <v/>
      </c>
    </row>
    <row r="27" spans="1:11" x14ac:dyDescent="0.25">
      <c r="A27" s="1" t="s">
        <v>9</v>
      </c>
      <c r="B27" s="1" t="s">
        <v>10</v>
      </c>
      <c r="C27" s="6" t="s">
        <v>6</v>
      </c>
      <c r="D27" s="22">
        <v>35235</v>
      </c>
      <c r="E27" s="4">
        <f ca="1">DATEDIF($D27, TODAY(), "Y")</f>
        <v>20</v>
      </c>
      <c r="F27" s="15">
        <f ca="1">DATEDIF($D27, TODAY(), "M")/12</f>
        <v>20.083333333333332</v>
      </c>
      <c r="G27" s="16">
        <f ca="1">DATEDIF($D27, TODAY(), "D")/365</f>
        <v>20.115068493150684</v>
      </c>
      <c r="I27" s="4">
        <v>37</v>
      </c>
      <c r="J27" s="4">
        <f ca="1"/>
        <v>0</v>
      </c>
      <c r="K27" t="str">
        <f t="shared" ca="1" si="1"/>
        <v/>
      </c>
    </row>
    <row r="28" spans="1:11" x14ac:dyDescent="0.25">
      <c r="A28" s="1" t="s">
        <v>63</v>
      </c>
      <c r="B28" s="1" t="s">
        <v>64</v>
      </c>
      <c r="C28" s="6" t="s">
        <v>6</v>
      </c>
      <c r="D28" s="22">
        <v>34865</v>
      </c>
      <c r="E28" s="4">
        <f ca="1">DATEDIF($D28, TODAY(), "Y")</f>
        <v>21</v>
      </c>
      <c r="F28" s="15">
        <f ca="1">DATEDIF($D28, TODAY(), "M")/12</f>
        <v>21.083333333333332</v>
      </c>
      <c r="G28" s="16">
        <f ca="1">DATEDIF($D28, TODAY(), "D")/365</f>
        <v>21.12876712328767</v>
      </c>
      <c r="I28" s="4">
        <v>38</v>
      </c>
      <c r="J28" s="4">
        <f ca="1"/>
        <v>1</v>
      </c>
      <c r="K28" t="str">
        <f t="shared" ca="1" si="1"/>
        <v>*</v>
      </c>
    </row>
    <row r="29" spans="1:11" x14ac:dyDescent="0.25">
      <c r="A29" s="1" t="s">
        <v>106</v>
      </c>
      <c r="B29" s="1" t="s">
        <v>107</v>
      </c>
      <c r="C29" s="6" t="s">
        <v>6</v>
      </c>
      <c r="D29" s="22">
        <v>34088</v>
      </c>
      <c r="E29" s="4">
        <f ca="1">DATEDIF($D29, TODAY(), "Y")</f>
        <v>23</v>
      </c>
      <c r="F29" s="15">
        <f ca="1">DATEDIF($D29, TODAY(), "M")/12</f>
        <v>23.166666666666668</v>
      </c>
      <c r="G29" s="16">
        <f ca="1">DATEDIF($D29, TODAY(), "D")/365</f>
        <v>23.257534246575343</v>
      </c>
      <c r="I29" s="4">
        <v>39</v>
      </c>
      <c r="J29" s="4">
        <f ca="1"/>
        <v>0</v>
      </c>
      <c r="K29" t="str">
        <f t="shared" ca="1" si="1"/>
        <v/>
      </c>
    </row>
    <row r="30" spans="1:11" x14ac:dyDescent="0.25">
      <c r="A30" s="1" t="s">
        <v>17</v>
      </c>
      <c r="B30" s="1" t="s">
        <v>18</v>
      </c>
      <c r="C30" s="6" t="s">
        <v>6</v>
      </c>
      <c r="D30" s="22">
        <v>35156</v>
      </c>
      <c r="E30" s="4">
        <f ca="1">DATEDIF($D30, TODAY(), "Y")</f>
        <v>20</v>
      </c>
      <c r="F30" s="15">
        <f ca="1">DATEDIF($D30, TODAY(), "M")/12</f>
        <v>20.25</v>
      </c>
      <c r="G30" s="16">
        <f ca="1">DATEDIF($D30, TODAY(), "D")/365</f>
        <v>20.331506849315069</v>
      </c>
      <c r="I30" s="4">
        <v>40</v>
      </c>
      <c r="J30" s="4">
        <f ca="1"/>
        <v>0</v>
      </c>
      <c r="K30" t="str">
        <f t="shared" ca="1" si="1"/>
        <v/>
      </c>
    </row>
    <row r="31" spans="1:11" x14ac:dyDescent="0.25">
      <c r="A31" s="1" t="s">
        <v>79</v>
      </c>
      <c r="B31" s="1" t="s">
        <v>80</v>
      </c>
      <c r="C31" s="6" t="s">
        <v>6</v>
      </c>
      <c r="D31" s="22">
        <v>34666</v>
      </c>
      <c r="E31" s="4">
        <f ca="1">DATEDIF($D31, TODAY(), "Y")</f>
        <v>21</v>
      </c>
      <c r="F31" s="15">
        <f ca="1">DATEDIF($D31, TODAY(), "M")/12</f>
        <v>21.583333333333332</v>
      </c>
      <c r="G31" s="16">
        <f ca="1">DATEDIF($D31, TODAY(), "D")/365</f>
        <v>21.673972602739727</v>
      </c>
      <c r="I31" s="4">
        <v>41</v>
      </c>
      <c r="J31" s="4">
        <f ca="1"/>
        <v>1</v>
      </c>
      <c r="K31" t="str">
        <f t="shared" ca="1" si="1"/>
        <v>*</v>
      </c>
    </row>
    <row r="32" spans="1:11" x14ac:dyDescent="0.25">
      <c r="A32" s="1" t="s">
        <v>61</v>
      </c>
      <c r="B32" s="1" t="s">
        <v>62</v>
      </c>
      <c r="C32" s="6" t="s">
        <v>6</v>
      </c>
      <c r="D32" s="22">
        <v>34879</v>
      </c>
      <c r="E32" s="4">
        <f ca="1">DATEDIF($D32, TODAY(), "Y")</f>
        <v>21</v>
      </c>
      <c r="F32" s="15">
        <f ca="1">DATEDIF($D32, TODAY(), "M")/12</f>
        <v>21</v>
      </c>
      <c r="G32" s="16">
        <f ca="1">DATEDIF($D32, TODAY(), "D")/365</f>
        <v>21.090410958904108</v>
      </c>
      <c r="I32" s="4">
        <v>42</v>
      </c>
      <c r="J32" s="4">
        <f ca="1"/>
        <v>0</v>
      </c>
      <c r="K32" t="str">
        <f t="shared" ca="1" si="1"/>
        <v/>
      </c>
    </row>
    <row r="33" spans="1:11" x14ac:dyDescent="0.25">
      <c r="A33" s="1" t="s">
        <v>102</v>
      </c>
      <c r="B33" s="1" t="s">
        <v>103</v>
      </c>
      <c r="C33" s="6" t="s">
        <v>6</v>
      </c>
      <c r="D33" s="22">
        <v>34157</v>
      </c>
      <c r="E33" s="4">
        <f ca="1">DATEDIF($D33, TODAY(), "Y")</f>
        <v>23</v>
      </c>
      <c r="F33" s="15">
        <f ca="1">DATEDIF($D33, TODAY(), "M")/12</f>
        <v>23</v>
      </c>
      <c r="G33" s="16">
        <f ca="1">DATEDIF($D33, TODAY(), "D")/365</f>
        <v>23.068493150684933</v>
      </c>
      <c r="I33" s="4">
        <v>43</v>
      </c>
      <c r="J33" s="4">
        <f ca="1"/>
        <v>0</v>
      </c>
      <c r="K33" t="str">
        <f t="shared" ca="1" si="1"/>
        <v/>
      </c>
    </row>
    <row r="34" spans="1:11" x14ac:dyDescent="0.25">
      <c r="A34" s="1" t="s">
        <v>100</v>
      </c>
      <c r="B34" s="1" t="s">
        <v>101</v>
      </c>
      <c r="C34" s="6" t="s">
        <v>6</v>
      </c>
      <c r="D34" s="22">
        <v>34158</v>
      </c>
      <c r="E34" s="4">
        <f ca="1">DATEDIF($D34, TODAY(), "Y")</f>
        <v>23</v>
      </c>
      <c r="F34" s="15">
        <f ca="1">DATEDIF($D34, TODAY(), "M")/12</f>
        <v>23</v>
      </c>
      <c r="G34" s="16">
        <f ca="1">DATEDIF($D34, TODAY(), "D")/365</f>
        <v>23.065753424657533</v>
      </c>
      <c r="I34" s="4">
        <v>44</v>
      </c>
      <c r="J34" s="4">
        <f ca="1"/>
        <v>0</v>
      </c>
      <c r="K34" t="str">
        <f t="shared" ca="1" si="1"/>
        <v/>
      </c>
    </row>
    <row r="35" spans="1:11" x14ac:dyDescent="0.25">
      <c r="A35" s="1" t="s">
        <v>85</v>
      </c>
      <c r="B35" s="1" t="s">
        <v>86</v>
      </c>
      <c r="C35" s="6" t="s">
        <v>6</v>
      </c>
      <c r="D35" s="22">
        <v>34638</v>
      </c>
      <c r="E35" s="4">
        <f ca="1">DATEDIF($D35, TODAY(), "Y")</f>
        <v>21</v>
      </c>
      <c r="F35" s="15">
        <f ca="1">DATEDIF($D35, TODAY(), "M")/12</f>
        <v>21.666666666666668</v>
      </c>
      <c r="G35" s="16">
        <f ca="1">DATEDIF($D35, TODAY(), "D")/365</f>
        <v>21.75068493150685</v>
      </c>
      <c r="I35" s="4">
        <v>45</v>
      </c>
      <c r="J35" s="4">
        <f ca="1"/>
        <v>1</v>
      </c>
      <c r="K35" t="str">
        <f t="shared" ca="1" si="1"/>
        <v>*</v>
      </c>
    </row>
    <row r="36" spans="1:11" x14ac:dyDescent="0.25">
      <c r="A36" s="1" t="s">
        <v>41</v>
      </c>
      <c r="B36" s="1" t="s">
        <v>42</v>
      </c>
      <c r="C36" s="6" t="s">
        <v>6</v>
      </c>
      <c r="D36" s="22">
        <v>35036</v>
      </c>
      <c r="E36" s="4">
        <f ca="1">DATEDIF($D36, TODAY(), "Y")</f>
        <v>20</v>
      </c>
      <c r="F36" s="15">
        <f ca="1">DATEDIF($D36, TODAY(), "M")/12</f>
        <v>20.583333333333332</v>
      </c>
      <c r="G36" s="16">
        <f ca="1">DATEDIF($D36, TODAY(), "D")/365</f>
        <v>20.660273972602738</v>
      </c>
      <c r="I36" s="4">
        <v>46</v>
      </c>
      <c r="J36" s="4">
        <f ca="1"/>
        <v>0</v>
      </c>
      <c r="K36" t="str">
        <f t="shared" ca="1" si="1"/>
        <v/>
      </c>
    </row>
    <row r="37" spans="1:11" x14ac:dyDescent="0.25">
      <c r="A37" s="1" t="s">
        <v>110</v>
      </c>
      <c r="B37" s="1" t="s">
        <v>111</v>
      </c>
      <c r="C37" s="6" t="s">
        <v>6</v>
      </c>
      <c r="D37" s="22">
        <v>33995</v>
      </c>
      <c r="E37" s="4">
        <f ca="1">DATEDIF($D37, TODAY(), "Y")</f>
        <v>23</v>
      </c>
      <c r="F37" s="15">
        <f ca="1">DATEDIF($D37, TODAY(), "M")/12</f>
        <v>23.5</v>
      </c>
      <c r="G37" s="16">
        <f ca="1">DATEDIF($D37, TODAY(), "D")/365</f>
        <v>23.512328767123286</v>
      </c>
      <c r="I37" s="4">
        <v>47</v>
      </c>
      <c r="J37" s="4">
        <f ca="1"/>
        <v>0</v>
      </c>
      <c r="K37" t="str">
        <f t="shared" ca="1" si="1"/>
        <v/>
      </c>
    </row>
    <row r="38" spans="1:11" x14ac:dyDescent="0.25">
      <c r="A38" s="1" t="s">
        <v>23</v>
      </c>
      <c r="B38" s="1" t="s">
        <v>24</v>
      </c>
      <c r="C38" s="6" t="s">
        <v>6</v>
      </c>
      <c r="D38" s="22">
        <v>35142</v>
      </c>
      <c r="E38" s="4">
        <f ca="1">DATEDIF($D38, TODAY(), "Y")</f>
        <v>20</v>
      </c>
      <c r="F38" s="15">
        <f ca="1">DATEDIF($D38, TODAY(), "M")/12</f>
        <v>20.333333333333332</v>
      </c>
      <c r="G38" s="16">
        <f ca="1">DATEDIF($D38, TODAY(), "D")/365</f>
        <v>20.36986301369863</v>
      </c>
      <c r="I38" s="4">
        <v>48</v>
      </c>
      <c r="J38" s="4">
        <f ca="1"/>
        <v>0</v>
      </c>
      <c r="K38" t="str">
        <f t="shared" ca="1" si="1"/>
        <v/>
      </c>
    </row>
    <row r="39" spans="1:11" x14ac:dyDescent="0.25">
      <c r="A39" s="10" t="s">
        <v>51</v>
      </c>
      <c r="B39" s="1" t="s">
        <v>52</v>
      </c>
      <c r="C39" s="6" t="s">
        <v>6</v>
      </c>
      <c r="D39" s="22">
        <v>34967</v>
      </c>
      <c r="E39" s="4">
        <f ca="1">DATEDIF($D39, TODAY(), "Y")</f>
        <v>20</v>
      </c>
      <c r="F39" s="15">
        <f ca="1">DATEDIF($D39, TODAY(), "M")/12</f>
        <v>20.833333333333332</v>
      </c>
      <c r="G39" s="16">
        <f ca="1">DATEDIF($D39, TODAY(), "D")/365</f>
        <v>20.849315068493151</v>
      </c>
      <c r="I39" s="4">
        <v>49</v>
      </c>
      <c r="J39" s="4">
        <f ca="1"/>
        <v>0</v>
      </c>
      <c r="K39" t="str">
        <f t="shared" ca="1" si="1"/>
        <v/>
      </c>
    </row>
    <row r="40" spans="1:11" x14ac:dyDescent="0.25">
      <c r="A40" s="1" t="s">
        <v>33</v>
      </c>
      <c r="B40" s="1" t="s">
        <v>34</v>
      </c>
      <c r="C40" s="6" t="s">
        <v>6</v>
      </c>
      <c r="D40" s="22">
        <v>35099</v>
      </c>
      <c r="E40" s="4">
        <f ca="1">DATEDIF($D40, TODAY(), "Y")</f>
        <v>20</v>
      </c>
      <c r="F40" s="15">
        <f ca="1">DATEDIF($D40, TODAY(), "M")/12</f>
        <v>20.416666666666668</v>
      </c>
      <c r="G40" s="16">
        <f ca="1">DATEDIF($D40, TODAY(), "D")/365</f>
        <v>20.487671232876714</v>
      </c>
      <c r="I40" s="4">
        <v>50</v>
      </c>
      <c r="J40" s="4">
        <f ca="1"/>
        <v>0</v>
      </c>
      <c r="K40" t="str">
        <f t="shared" ca="1" si="1"/>
        <v/>
      </c>
    </row>
    <row r="41" spans="1:11" x14ac:dyDescent="0.25">
      <c r="A41" s="1" t="s">
        <v>112</v>
      </c>
      <c r="B41" s="1" t="s">
        <v>113</v>
      </c>
      <c r="C41" s="6" t="s">
        <v>6</v>
      </c>
      <c r="D41" s="22">
        <v>33969</v>
      </c>
      <c r="E41" s="4">
        <f ca="1">DATEDIF($D41, TODAY(), "Y")</f>
        <v>23</v>
      </c>
      <c r="F41" s="15">
        <f ca="1">DATEDIF($D41, TODAY(), "M")/12</f>
        <v>23.5</v>
      </c>
      <c r="G41" s="16">
        <f ca="1">DATEDIF($D41, TODAY(), "D")/365</f>
        <v>23.583561643835615</v>
      </c>
      <c r="I41" s="4">
        <v>51</v>
      </c>
      <c r="J41" s="4">
        <f ca="1"/>
        <v>0</v>
      </c>
      <c r="K41" t="str">
        <f t="shared" ca="1" si="1"/>
        <v/>
      </c>
    </row>
    <row r="42" spans="1:11" x14ac:dyDescent="0.25">
      <c r="A42" s="1" t="s">
        <v>104</v>
      </c>
      <c r="B42" s="1" t="s">
        <v>105</v>
      </c>
      <c r="C42" s="6" t="s">
        <v>6</v>
      </c>
      <c r="D42" s="22">
        <v>34117</v>
      </c>
      <c r="E42" s="4">
        <f ca="1">DATEDIF($D42, TODAY(), "Y")</f>
        <v>23</v>
      </c>
      <c r="F42" s="15">
        <f ca="1">DATEDIF($D42, TODAY(), "M")/12</f>
        <v>23.083333333333332</v>
      </c>
      <c r="G42" s="16">
        <f ca="1">DATEDIF($D42, TODAY(), "D")/365</f>
        <v>23.17808219178082</v>
      </c>
      <c r="I42" s="4">
        <v>52</v>
      </c>
      <c r="J42" s="4">
        <f ca="1"/>
        <v>0</v>
      </c>
      <c r="K42" t="str">
        <f t="shared" ca="1" si="1"/>
        <v/>
      </c>
    </row>
    <row r="43" spans="1:11" x14ac:dyDescent="0.25">
      <c r="A43" s="1" t="s">
        <v>21</v>
      </c>
      <c r="B43" s="1" t="s">
        <v>22</v>
      </c>
      <c r="C43" s="6" t="s">
        <v>6</v>
      </c>
      <c r="D43" s="22">
        <v>35153</v>
      </c>
      <c r="E43" s="4">
        <f ca="1">DATEDIF($D43, TODAY(), "Y")</f>
        <v>20</v>
      </c>
      <c r="F43" s="15">
        <f ca="1">DATEDIF($D43, TODAY(), "M")/12</f>
        <v>20.25</v>
      </c>
      <c r="G43" s="16">
        <f ca="1">DATEDIF($D43, TODAY(), "D")/365</f>
        <v>20.339726027397262</v>
      </c>
      <c r="I43" s="4">
        <v>53</v>
      </c>
      <c r="J43" s="4">
        <f ca="1"/>
        <v>2</v>
      </c>
      <c r="K43" t="str">
        <f t="shared" ca="1" si="1"/>
        <v>**</v>
      </c>
    </row>
    <row r="44" spans="1:11" x14ac:dyDescent="0.25">
      <c r="A44" s="1" t="s">
        <v>59</v>
      </c>
      <c r="B44" s="1" t="s">
        <v>60</v>
      </c>
      <c r="C44" s="6" t="s">
        <v>6</v>
      </c>
      <c r="D44" s="22">
        <v>34901</v>
      </c>
      <c r="E44" s="4">
        <f ca="1">DATEDIF($D44, TODAY(), "Y")</f>
        <v>21</v>
      </c>
      <c r="F44" s="15">
        <f ca="1">DATEDIF($D44, TODAY(), "M")/12</f>
        <v>21</v>
      </c>
      <c r="G44" s="16">
        <f ca="1">DATEDIF($D44, TODAY(), "D")/365</f>
        <v>21.030136986301368</v>
      </c>
      <c r="I44" s="4">
        <v>54</v>
      </c>
      <c r="J44" s="4">
        <f ca="1"/>
        <v>0</v>
      </c>
      <c r="K44" t="str">
        <f t="shared" ca="1" si="1"/>
        <v/>
      </c>
    </row>
    <row r="45" spans="1:11" x14ac:dyDescent="0.25">
      <c r="A45" s="1" t="s">
        <v>37</v>
      </c>
      <c r="B45" s="1" t="s">
        <v>38</v>
      </c>
      <c r="C45" s="6" t="s">
        <v>6</v>
      </c>
      <c r="D45" s="22">
        <v>35053</v>
      </c>
      <c r="E45" s="4">
        <f ca="1">DATEDIF($D45, TODAY(), "Y")</f>
        <v>20</v>
      </c>
      <c r="F45" s="15">
        <f ca="1">DATEDIF($D45, TODAY(), "M")/12</f>
        <v>20.583333333333332</v>
      </c>
      <c r="G45" s="16">
        <f ca="1">DATEDIF($D45, TODAY(), "D")/365</f>
        <v>20.613698630136987</v>
      </c>
      <c r="I45" s="4">
        <v>55</v>
      </c>
      <c r="J45" s="4">
        <f ca="1"/>
        <v>0</v>
      </c>
      <c r="K45" t="str">
        <f t="shared" ca="1" si="1"/>
        <v/>
      </c>
    </row>
    <row r="46" spans="1:11" x14ac:dyDescent="0.25">
      <c r="A46" s="1" t="s">
        <v>91</v>
      </c>
      <c r="B46" s="1" t="s">
        <v>92</v>
      </c>
      <c r="C46" s="6" t="s">
        <v>6</v>
      </c>
      <c r="D46" s="22">
        <v>34382</v>
      </c>
      <c r="E46" s="4">
        <f ca="1">DATEDIF($D46, TODAY(), "Y")</f>
        <v>22</v>
      </c>
      <c r="F46" s="15">
        <f ca="1">DATEDIF($D46, TODAY(), "M")/12</f>
        <v>22.416666666666668</v>
      </c>
      <c r="G46" s="16">
        <f ca="1">DATEDIF($D46, TODAY(), "D")/365</f>
        <v>22.452054794520549</v>
      </c>
      <c r="I46" s="4">
        <v>56</v>
      </c>
      <c r="J46" s="4">
        <f ca="1"/>
        <v>0</v>
      </c>
      <c r="K46" t="str">
        <f t="shared" ca="1" si="1"/>
        <v/>
      </c>
    </row>
    <row r="47" spans="1:11" x14ac:dyDescent="0.25">
      <c r="A47" s="1" t="s">
        <v>27</v>
      </c>
      <c r="B47" s="1" t="s">
        <v>28</v>
      </c>
      <c r="C47" s="6" t="s">
        <v>6</v>
      </c>
      <c r="D47" s="22">
        <v>35117</v>
      </c>
      <c r="E47" s="4">
        <f ca="1">DATEDIF($D47, TODAY(), "Y")</f>
        <v>20</v>
      </c>
      <c r="F47" s="15">
        <f ca="1">DATEDIF($D47, TODAY(), "M")/12</f>
        <v>20.416666666666668</v>
      </c>
      <c r="G47" s="16">
        <f ca="1">DATEDIF($D47, TODAY(), "D")/365</f>
        <v>20.438356164383563</v>
      </c>
      <c r="I47" s="4">
        <v>57</v>
      </c>
      <c r="J47" s="4">
        <f ca="1"/>
        <v>2</v>
      </c>
      <c r="K47" t="str">
        <f t="shared" ca="1" si="1"/>
        <v>**</v>
      </c>
    </row>
    <row r="48" spans="1:11" x14ac:dyDescent="0.25">
      <c r="A48" s="1" t="s">
        <v>108</v>
      </c>
      <c r="B48" s="1" t="s">
        <v>109</v>
      </c>
      <c r="C48" s="6" t="s">
        <v>6</v>
      </c>
      <c r="D48" s="22">
        <v>34015</v>
      </c>
      <c r="E48" s="4">
        <f ca="1">DATEDIF($D48, TODAY(), "Y")</f>
        <v>23</v>
      </c>
      <c r="F48" s="15">
        <f ca="1">DATEDIF($D48, TODAY(), "M")/12</f>
        <v>23.416666666666668</v>
      </c>
      <c r="G48" s="16">
        <f ca="1">DATEDIF($D48, TODAY(), "D")/365</f>
        <v>23.457534246575342</v>
      </c>
      <c r="I48" s="4">
        <v>58</v>
      </c>
      <c r="J48" s="4">
        <f ca="1"/>
        <v>0</v>
      </c>
      <c r="K48" t="str">
        <f t="shared" ca="1" si="1"/>
        <v/>
      </c>
    </row>
    <row r="49" spans="1:11" x14ac:dyDescent="0.25">
      <c r="A49" s="1" t="s">
        <v>65</v>
      </c>
      <c r="B49" s="1" t="s">
        <v>26</v>
      </c>
      <c r="C49" s="6" t="s">
        <v>6</v>
      </c>
      <c r="D49" s="22">
        <v>34796</v>
      </c>
      <c r="E49" s="4">
        <f ca="1">DATEDIF($D49, TODAY(), "Y")</f>
        <v>21</v>
      </c>
      <c r="F49" s="15">
        <f ca="1">DATEDIF($D49, TODAY(), "M")/12</f>
        <v>21.25</v>
      </c>
      <c r="G49" s="16">
        <f ca="1">DATEDIF($D49, TODAY(), "D")/365</f>
        <v>21.317808219178083</v>
      </c>
      <c r="I49" s="4">
        <v>59</v>
      </c>
      <c r="J49" s="4">
        <f ca="1"/>
        <v>0</v>
      </c>
      <c r="K49" t="str">
        <f t="shared" ca="1" si="1"/>
        <v/>
      </c>
    </row>
    <row r="50" spans="1:11" x14ac:dyDescent="0.25">
      <c r="A50" s="1" t="s">
        <v>4</v>
      </c>
      <c r="B50" s="1" t="s">
        <v>5</v>
      </c>
      <c r="C50" s="6" t="s">
        <v>6</v>
      </c>
      <c r="D50" s="22">
        <v>35238</v>
      </c>
      <c r="E50" s="4">
        <f ca="1">DATEDIF($D50, TODAY(), "Y")</f>
        <v>20</v>
      </c>
      <c r="F50" s="15">
        <f ca="1">DATEDIF($D50, TODAY(), "M")/12</f>
        <v>20.083333333333332</v>
      </c>
      <c r="G50" s="16">
        <f ca="1">DATEDIF($D50, TODAY(), "D")/365</f>
        <v>20.106849315068494</v>
      </c>
      <c r="I50" s="4">
        <v>60</v>
      </c>
      <c r="J50" s="4">
        <f ca="1"/>
        <v>0</v>
      </c>
      <c r="K50" t="str">
        <f t="shared" ca="1" si="1"/>
        <v/>
      </c>
    </row>
    <row r="51" spans="1:11" x14ac:dyDescent="0.25">
      <c r="A51" s="1" t="s">
        <v>83</v>
      </c>
      <c r="B51" s="1" t="s">
        <v>84</v>
      </c>
      <c r="C51" s="6" t="s">
        <v>6</v>
      </c>
      <c r="D51" s="22">
        <v>34655</v>
      </c>
      <c r="E51" s="4">
        <f ca="1">DATEDIF($D51, TODAY(), "Y")</f>
        <v>21</v>
      </c>
      <c r="F51" s="15">
        <f ca="1">DATEDIF($D51, TODAY(), "M")/12</f>
        <v>21.666666666666668</v>
      </c>
      <c r="G51" s="16">
        <f ca="1">DATEDIF($D51, TODAY(), "D")/365</f>
        <v>21.704109589041096</v>
      </c>
      <c r="I51" s="4">
        <v>61</v>
      </c>
      <c r="J51" s="4">
        <f ca="1"/>
        <v>0</v>
      </c>
      <c r="K51" t="str">
        <f t="shared" ca="1" si="1"/>
        <v/>
      </c>
    </row>
    <row r="52" spans="1:11" x14ac:dyDescent="0.25">
      <c r="A52" s="1" t="s">
        <v>15</v>
      </c>
      <c r="B52" s="1" t="s">
        <v>16</v>
      </c>
      <c r="C52" s="6" t="s">
        <v>6</v>
      </c>
      <c r="D52" s="22">
        <v>35159</v>
      </c>
      <c r="E52" s="4">
        <f ca="1">DATEDIF($D52, TODAY(), "Y")</f>
        <v>20</v>
      </c>
      <c r="F52" s="15">
        <f ca="1">DATEDIF($D52, TODAY(), "M")/12</f>
        <v>20.25</v>
      </c>
      <c r="G52" s="16">
        <f ca="1">DATEDIF($D52, TODAY(), "D")/365</f>
        <v>20.323287671232876</v>
      </c>
      <c r="I52" s="4">
        <v>62</v>
      </c>
      <c r="J52" s="4">
        <f ca="1"/>
        <v>0</v>
      </c>
      <c r="K52" t="str">
        <f t="shared" ca="1" si="1"/>
        <v/>
      </c>
    </row>
    <row r="53" spans="1:11" x14ac:dyDescent="0.25">
      <c r="A53" s="1" t="s">
        <v>31</v>
      </c>
      <c r="B53" s="1" t="s">
        <v>32</v>
      </c>
      <c r="C53" s="6" t="s">
        <v>6</v>
      </c>
      <c r="D53" s="22">
        <v>35103</v>
      </c>
      <c r="E53" s="4">
        <f ca="1">DATEDIF($D53, TODAY(), "Y")</f>
        <v>20</v>
      </c>
      <c r="F53" s="15">
        <f ca="1">DATEDIF($D53, TODAY(), "M")/12</f>
        <v>20.416666666666668</v>
      </c>
      <c r="G53" s="16">
        <f ca="1">DATEDIF($D53, TODAY(), "D")/365</f>
        <v>20.476712328767125</v>
      </c>
      <c r="I53" s="4">
        <v>63</v>
      </c>
      <c r="J53" s="4">
        <f ca="1"/>
        <v>0</v>
      </c>
      <c r="K53" t="str">
        <f t="shared" ca="1" si="1"/>
        <v/>
      </c>
    </row>
    <row r="54" spans="1:11" x14ac:dyDescent="0.25">
      <c r="A54" s="1" t="s">
        <v>114</v>
      </c>
      <c r="B54" s="1" t="s">
        <v>50</v>
      </c>
      <c r="C54" s="6" t="s">
        <v>6</v>
      </c>
      <c r="D54" s="22">
        <v>33919</v>
      </c>
      <c r="E54" s="4">
        <f ca="1">DATEDIF($D54, TODAY(), "Y")</f>
        <v>23</v>
      </c>
      <c r="F54" s="15">
        <f ca="1">DATEDIF($D54, TODAY(), "M")/12</f>
        <v>23.666666666666668</v>
      </c>
      <c r="G54" s="16">
        <f ca="1">DATEDIF($D54, TODAY(), "D")/365</f>
        <v>23.720547945205478</v>
      </c>
      <c r="I54" s="4">
        <v>64</v>
      </c>
      <c r="J54" s="4">
        <f ca="1"/>
        <v>0</v>
      </c>
      <c r="K54" t="str">
        <f t="shared" ca="1" si="1"/>
        <v/>
      </c>
    </row>
    <row r="55" spans="1:11" x14ac:dyDescent="0.25">
      <c r="A55" s="1" t="s">
        <v>89</v>
      </c>
      <c r="B55" s="1" t="s">
        <v>90</v>
      </c>
      <c r="C55" s="6" t="s">
        <v>6</v>
      </c>
      <c r="D55" s="22">
        <v>34539</v>
      </c>
      <c r="E55" s="4">
        <f ca="1">DATEDIF($D55, TODAY(), "Y")</f>
        <v>22</v>
      </c>
      <c r="F55" s="15">
        <f ca="1">DATEDIF($D55, TODAY(), "M")/12</f>
        <v>22</v>
      </c>
      <c r="G55" s="16">
        <f ca="1">DATEDIF($D55, TODAY(), "D")/365</f>
        <v>22.021917808219179</v>
      </c>
      <c r="I55" s="4">
        <v>65</v>
      </c>
      <c r="J55" s="4">
        <f ca="1"/>
        <v>0</v>
      </c>
      <c r="K55" t="str">
        <f t="shared" ca="1" si="1"/>
        <v/>
      </c>
    </row>
    <row r="56" spans="1:11" x14ac:dyDescent="0.25">
      <c r="A56" s="1" t="s">
        <v>77</v>
      </c>
      <c r="B56" s="1" t="s">
        <v>78</v>
      </c>
      <c r="C56" s="6" t="s">
        <v>6</v>
      </c>
      <c r="D56" s="22">
        <v>34684</v>
      </c>
      <c r="E56" s="4">
        <f ca="1">DATEDIF($D56, TODAY(), "Y")</f>
        <v>21</v>
      </c>
      <c r="F56" s="15">
        <f ca="1">DATEDIF($D56, TODAY(), "M")/12</f>
        <v>21.583333333333332</v>
      </c>
      <c r="G56" s="16">
        <f ca="1">DATEDIF($D56, TODAY(), "D")/365</f>
        <v>21.624657534246577</v>
      </c>
      <c r="I56" s="4">
        <v>66</v>
      </c>
      <c r="J56" s="4">
        <f ca="1"/>
        <v>0</v>
      </c>
      <c r="K56" t="str">
        <f t="shared" ca="1" si="1"/>
        <v/>
      </c>
    </row>
    <row r="57" spans="1:11" x14ac:dyDescent="0.25">
      <c r="A57" s="1" t="s">
        <v>93</v>
      </c>
      <c r="B57" s="1" t="s">
        <v>94</v>
      </c>
      <c r="C57" s="6" t="s">
        <v>6</v>
      </c>
      <c r="D57" s="22">
        <v>34336</v>
      </c>
      <c r="E57" s="4">
        <f ca="1">DATEDIF($D57, TODAY(), "Y")</f>
        <v>22</v>
      </c>
      <c r="F57" s="15">
        <f ca="1">DATEDIF($D57, TODAY(), "M")/12</f>
        <v>22.5</v>
      </c>
      <c r="G57" s="16">
        <f ca="1">DATEDIF($D57, TODAY(), "D")/365</f>
        <v>22.578082191780823</v>
      </c>
      <c r="I57" s="4">
        <v>67</v>
      </c>
      <c r="J57" s="4">
        <f ca="1"/>
        <v>1</v>
      </c>
      <c r="K57" t="str">
        <f t="shared" ca="1" si="1"/>
        <v>*</v>
      </c>
    </row>
    <row r="58" spans="1:11" x14ac:dyDescent="0.25">
      <c r="A58" s="11" t="s">
        <v>98</v>
      </c>
      <c r="B58" s="11" t="s">
        <v>99</v>
      </c>
      <c r="C58" s="6" t="s">
        <v>6</v>
      </c>
      <c r="D58" s="23">
        <v>34251</v>
      </c>
      <c r="E58" s="4">
        <f ca="1">DATEDIF($D58, TODAY(), "Y")</f>
        <v>22</v>
      </c>
      <c r="F58" s="15">
        <f ca="1">DATEDIF($D58, TODAY(), "M")/12</f>
        <v>22.75</v>
      </c>
      <c r="G58" s="16">
        <f ca="1">DATEDIF($D58, TODAY(), "D")/365</f>
        <v>22.81095890410959</v>
      </c>
      <c r="I58" s="4">
        <v>68</v>
      </c>
      <c r="J58" s="4">
        <f ca="1"/>
        <v>0</v>
      </c>
      <c r="K58" t="str">
        <f t="shared" ca="1" si="1"/>
        <v/>
      </c>
    </row>
    <row r="59" spans="1:11" x14ac:dyDescent="0.25">
      <c r="A59" s="1" t="s">
        <v>147</v>
      </c>
      <c r="B59" s="1" t="s">
        <v>148</v>
      </c>
      <c r="C59" s="6" t="s">
        <v>119</v>
      </c>
      <c r="D59" s="24">
        <v>23201</v>
      </c>
      <c r="E59" s="4">
        <f ca="1">DATEDIF($D59, TODAY(), "Y")</f>
        <v>53</v>
      </c>
      <c r="F59" s="15">
        <f ca="1">DATEDIF($D59, TODAY(), "M")/12</f>
        <v>53</v>
      </c>
      <c r="G59" s="16">
        <f ca="1">DATEDIF($D59, TODAY(), "D")/365</f>
        <v>53.084931506849315</v>
      </c>
      <c r="I59" s="4">
        <v>69</v>
      </c>
      <c r="J59" s="4">
        <f ca="1"/>
        <v>0</v>
      </c>
      <c r="K59" t="str">
        <f t="shared" ca="1" si="1"/>
        <v/>
      </c>
    </row>
    <row r="60" spans="1:11" x14ac:dyDescent="0.25">
      <c r="A60" s="1" t="s">
        <v>154</v>
      </c>
      <c r="B60" s="1" t="s">
        <v>153</v>
      </c>
      <c r="C60" s="2" t="s">
        <v>119</v>
      </c>
      <c r="D60" s="25">
        <v>32822</v>
      </c>
      <c r="E60" s="4">
        <f ca="1">DATEDIF($D60, TODAY(), "Y")</f>
        <v>26</v>
      </c>
      <c r="F60" s="15">
        <f ca="1">DATEDIF($D60, TODAY(), "M")/12</f>
        <v>26.666666666666668</v>
      </c>
      <c r="G60" s="16">
        <f ca="1">DATEDIF($D60, TODAY(), "D")/365</f>
        <v>26.726027397260275</v>
      </c>
      <c r="I60" s="4">
        <v>70</v>
      </c>
      <c r="J60" s="4">
        <f ca="1"/>
        <v>0</v>
      </c>
      <c r="K60" t="str">
        <f t="shared" ca="1" si="1"/>
        <v/>
      </c>
    </row>
    <row r="61" spans="1:11" x14ac:dyDescent="0.25">
      <c r="A61" s="1" t="s">
        <v>128</v>
      </c>
      <c r="B61" s="1" t="s">
        <v>129</v>
      </c>
      <c r="C61" s="6" t="s">
        <v>119</v>
      </c>
      <c r="D61" s="24">
        <v>21470</v>
      </c>
      <c r="E61" s="4">
        <f ca="1">DATEDIF($D61, TODAY(), "Y")</f>
        <v>57</v>
      </c>
      <c r="F61" s="15">
        <f ca="1">DATEDIF($D61, TODAY(), "M")/12</f>
        <v>57.75</v>
      </c>
      <c r="G61" s="16">
        <f ca="1">DATEDIF($D61, TODAY(), "D")/365</f>
        <v>57.827397260273976</v>
      </c>
      <c r="I61" s="4">
        <v>71</v>
      </c>
      <c r="J61" s="4">
        <f ca="1"/>
        <v>0</v>
      </c>
      <c r="K61" t="str">
        <f t="shared" ca="1" si="1"/>
        <v/>
      </c>
    </row>
    <row r="62" spans="1:11" x14ac:dyDescent="0.25">
      <c r="A62" s="1" t="s">
        <v>124</v>
      </c>
      <c r="B62" s="1" t="s">
        <v>125</v>
      </c>
      <c r="C62" s="6" t="s">
        <v>119</v>
      </c>
      <c r="D62" s="22">
        <v>23041</v>
      </c>
      <c r="E62" s="4">
        <f ca="1">DATEDIF($D62, TODAY(), "Y")</f>
        <v>53</v>
      </c>
      <c r="F62" s="15">
        <f ca="1">DATEDIF($D62, TODAY(), "M")/12</f>
        <v>53.416666666666664</v>
      </c>
      <c r="G62" s="16">
        <f ca="1">DATEDIF($D62, TODAY(), "D")/365</f>
        <v>53.523287671232879</v>
      </c>
      <c r="I62" s="4">
        <v>72</v>
      </c>
      <c r="J62" s="4">
        <f ca="1"/>
        <v>0</v>
      </c>
      <c r="K62" t="str">
        <f t="shared" ca="1" si="1"/>
        <v/>
      </c>
    </row>
    <row r="63" spans="1:11" x14ac:dyDescent="0.25">
      <c r="A63" s="1" t="s">
        <v>120</v>
      </c>
      <c r="B63" s="1" t="s">
        <v>121</v>
      </c>
      <c r="C63" s="6" t="s">
        <v>119</v>
      </c>
      <c r="D63" s="24">
        <v>27357</v>
      </c>
      <c r="E63" s="4">
        <f ca="1">DATEDIF($D63, TODAY(), "Y")</f>
        <v>41</v>
      </c>
      <c r="F63" s="15">
        <f ca="1">DATEDIF($D63, TODAY(), "M")/12</f>
        <v>41.666666666666664</v>
      </c>
      <c r="G63" s="16">
        <f ca="1">DATEDIF($D63, TODAY(), "D")/365</f>
        <v>41.698630136986303</v>
      </c>
    </row>
    <row r="64" spans="1:11" x14ac:dyDescent="0.25">
      <c r="A64" s="1" t="s">
        <v>126</v>
      </c>
      <c r="B64" s="1" t="s">
        <v>127</v>
      </c>
      <c r="C64" s="6" t="s">
        <v>119</v>
      </c>
      <c r="D64" s="24">
        <v>21609</v>
      </c>
      <c r="E64" s="4">
        <f ca="1">DATEDIF($D64, TODAY(), "Y")</f>
        <v>57</v>
      </c>
      <c r="F64" s="15">
        <f ca="1">DATEDIF($D64, TODAY(), "M")/12</f>
        <v>57.333333333333336</v>
      </c>
      <c r="G64" s="16">
        <f ca="1">DATEDIF($D64, TODAY(), "D")/365</f>
        <v>57.446575342465756</v>
      </c>
    </row>
    <row r="65" spans="1:7" x14ac:dyDescent="0.25">
      <c r="A65" s="1" t="s">
        <v>122</v>
      </c>
      <c r="B65" s="1" t="s">
        <v>123</v>
      </c>
      <c r="C65" s="6" t="s">
        <v>119</v>
      </c>
      <c r="D65" s="22">
        <v>26051</v>
      </c>
      <c r="E65" s="4">
        <f ca="1">DATEDIF($D65, TODAY(), "Y")</f>
        <v>45</v>
      </c>
      <c r="F65" s="15">
        <f ca="1">DATEDIF($D65, TODAY(), "M")/12</f>
        <v>45.166666666666664</v>
      </c>
      <c r="G65" s="16">
        <f ca="1">DATEDIF($D65, TODAY(), "D")/365</f>
        <v>45.276712328767125</v>
      </c>
    </row>
    <row r="66" spans="1:7" x14ac:dyDescent="0.25">
      <c r="A66" s="1" t="s">
        <v>117</v>
      </c>
      <c r="B66" s="1" t="s">
        <v>118</v>
      </c>
      <c r="C66" s="6" t="s">
        <v>119</v>
      </c>
      <c r="D66" s="24">
        <v>28422</v>
      </c>
      <c r="E66" s="4">
        <f ca="1">DATEDIF($D66, TODAY(), "Y")</f>
        <v>38</v>
      </c>
      <c r="F66" s="15">
        <f ca="1">DATEDIF($D66, TODAY(), "M")/12</f>
        <v>38.75</v>
      </c>
      <c r="G66" s="16">
        <f ca="1">DATEDIF($D66, TODAY(), "D")/365</f>
        <v>38.780821917808218</v>
      </c>
    </row>
    <row r="67" spans="1:7" x14ac:dyDescent="0.25">
      <c r="A67" s="1" t="s">
        <v>149</v>
      </c>
      <c r="B67" s="1" t="s">
        <v>150</v>
      </c>
      <c r="C67" s="6" t="s">
        <v>119</v>
      </c>
      <c r="D67" s="25">
        <v>31384</v>
      </c>
      <c r="E67" s="4">
        <f ca="1">DATEDIF($D67, TODAY(), "Y")</f>
        <v>30</v>
      </c>
      <c r="F67" s="15">
        <f ca="1">DATEDIF($D67, TODAY(), "M")/12</f>
        <v>30.583333333333332</v>
      </c>
      <c r="G67" s="16">
        <f ca="1">DATEDIF($D67, TODAY(), "D")/365</f>
        <v>30.665753424657535</v>
      </c>
    </row>
    <row r="68" spans="1:7" x14ac:dyDescent="0.25">
      <c r="A68" t="s">
        <v>151</v>
      </c>
      <c r="B68" t="s">
        <v>152</v>
      </c>
      <c r="C68" s="6" t="s">
        <v>119</v>
      </c>
      <c r="D68" s="25">
        <v>30192</v>
      </c>
      <c r="E68" s="4">
        <f ca="1">DATEDIF($D68, TODAY(), "Y")</f>
        <v>33</v>
      </c>
      <c r="F68" s="15">
        <f ca="1">DATEDIF($D68, TODAY(), "M")/12</f>
        <v>33.833333333333336</v>
      </c>
      <c r="G68" s="16">
        <f ca="1">DATEDIF($D68, TODAY(), "D")/365</f>
        <v>33.93150684931507</v>
      </c>
    </row>
    <row r="69" spans="1:7" x14ac:dyDescent="0.25">
      <c r="A69" s="1" t="s">
        <v>130</v>
      </c>
      <c r="B69" s="1" t="s">
        <v>131</v>
      </c>
      <c r="C69" s="6" t="s">
        <v>119</v>
      </c>
      <c r="D69" s="24">
        <v>17835</v>
      </c>
      <c r="E69" s="4">
        <f ca="1">DATEDIF($D69, TODAY(), "Y")</f>
        <v>67</v>
      </c>
      <c r="F69" s="15">
        <f ca="1">DATEDIF($D69, TODAY(), "M")/12</f>
        <v>67.666666666666671</v>
      </c>
      <c r="G69" s="16">
        <f ca="1">DATEDIF($D69, TODAY(), "D")/365</f>
        <v>67.786301369863011</v>
      </c>
    </row>
    <row r="70" spans="1:7" x14ac:dyDescent="0.25">
      <c r="C70" s="6"/>
      <c r="D70" s="24"/>
    </row>
    <row r="71" spans="1:7" x14ac:dyDescent="0.25">
      <c r="C71" s="6"/>
      <c r="D71" s="24"/>
    </row>
    <row r="72" spans="1:7" x14ac:dyDescent="0.25">
      <c r="A72"/>
      <c r="B72"/>
      <c r="C72" s="6"/>
    </row>
    <row r="73" spans="1:7" x14ac:dyDescent="0.25">
      <c r="A73"/>
      <c r="B73"/>
      <c r="C73" s="6"/>
    </row>
    <row r="74" spans="1:7" x14ac:dyDescent="0.25">
      <c r="A74"/>
      <c r="B74" s="18" t="s">
        <v>142</v>
      </c>
      <c r="C74" s="19"/>
      <c r="D74" s="12" t="s">
        <v>138</v>
      </c>
      <c r="E74" s="26">
        <f ca="1">SUM(E$2:E$71)</f>
        <v>1697</v>
      </c>
      <c r="F74" s="17">
        <f t="shared" ref="F74:G74" ca="1" si="2">SUM(F$2:F$71)</f>
        <v>1728.0000000000002</v>
      </c>
      <c r="G74" s="28">
        <f t="shared" ca="1" si="2"/>
        <v>1732.0849315068497</v>
      </c>
    </row>
    <row r="75" spans="1:7" x14ac:dyDescent="0.25">
      <c r="A75"/>
      <c r="B75" s="20"/>
      <c r="C75" s="19"/>
      <c r="D75" s="12" t="s">
        <v>144</v>
      </c>
      <c r="E75" s="26">
        <f ca="1">SUMSQ(E$2:E$71)</f>
        <v>49637</v>
      </c>
      <c r="F75" s="17">
        <f t="shared" ref="F75:G75" ca="1" si="3">SUMSQ(F$2:F$71)</f>
        <v>51218.111111111117</v>
      </c>
      <c r="G75" s="28">
        <f t="shared" ca="1" si="3"/>
        <v>51443.190579846123</v>
      </c>
    </row>
    <row r="76" spans="1:7" x14ac:dyDescent="0.25">
      <c r="A76"/>
      <c r="B76" s="20"/>
      <c r="C76" s="19"/>
      <c r="D76" s="12" t="s">
        <v>139</v>
      </c>
      <c r="E76" s="26">
        <f ca="1">COUNT(E$2:E$71)</f>
        <v>68</v>
      </c>
      <c r="F76" s="17">
        <f t="shared" ref="F76:G76" ca="1" si="4">COUNT(F$2:F$71)</f>
        <v>68</v>
      </c>
      <c r="G76" s="28">
        <f t="shared" ca="1" si="4"/>
        <v>68</v>
      </c>
    </row>
    <row r="77" spans="1:7" x14ac:dyDescent="0.25">
      <c r="B77" s="18"/>
      <c r="C77" s="21"/>
      <c r="D77" s="12" t="s">
        <v>140</v>
      </c>
      <c r="E77" s="26">
        <f ca="1">E74/E76</f>
        <v>24.955882352941178</v>
      </c>
      <c r="F77" s="17">
        <f t="shared" ref="F77:G77" ca="1" si="5">F74/F76</f>
        <v>25.411764705882355</v>
      </c>
      <c r="G77" s="28">
        <f t="shared" ca="1" si="5"/>
        <v>25.471837228041906</v>
      </c>
    </row>
    <row r="78" spans="1:7" x14ac:dyDescent="0.25">
      <c r="B78" s="18"/>
      <c r="C78" s="21"/>
      <c r="D78" s="12" t="s">
        <v>145</v>
      </c>
      <c r="E78" s="26">
        <f ca="1">E75/E76-E77*E77</f>
        <v>107.1598183391003</v>
      </c>
      <c r="F78" s="17">
        <f t="shared" ref="F78:G78" ca="1" si="6">F75/F76-F77*F77</f>
        <v>107.44973087274127</v>
      </c>
      <c r="G78" s="28">
        <f t="shared" ca="1" si="6"/>
        <v>107.70301675528731</v>
      </c>
    </row>
    <row r="79" spans="1:7" x14ac:dyDescent="0.25">
      <c r="D79" s="12" t="s">
        <v>135</v>
      </c>
      <c r="E79" s="26">
        <f ca="1">SQRT(E78)</f>
        <v>10.351802661329103</v>
      </c>
      <c r="F79" s="17">
        <f t="shared" ref="F79:G79" ca="1" si="7">SQRT(F78)</f>
        <v>10.365796200617744</v>
      </c>
      <c r="G79" s="28">
        <f t="shared" ca="1" si="7"/>
        <v>10.378006395993756</v>
      </c>
    </row>
    <row r="80" spans="1:7" x14ac:dyDescent="0.25">
      <c r="E80" s="15"/>
      <c r="F80" s="16"/>
      <c r="G80" s="27"/>
    </row>
    <row r="81" spans="2:7" x14ac:dyDescent="0.25">
      <c r="E81" s="15"/>
      <c r="F81" s="16"/>
      <c r="G81" s="27"/>
    </row>
    <row r="82" spans="2:7" x14ac:dyDescent="0.25">
      <c r="E82" s="15"/>
      <c r="F82" s="16"/>
      <c r="G82" s="27"/>
    </row>
    <row r="83" spans="2:7" x14ac:dyDescent="0.25">
      <c r="E83" s="15"/>
      <c r="F83" s="16"/>
      <c r="G83" s="27"/>
    </row>
    <row r="84" spans="2:7" x14ac:dyDescent="0.25">
      <c r="B84" s="18" t="s">
        <v>143</v>
      </c>
      <c r="C84" s="21"/>
      <c r="D84" s="12" t="s">
        <v>132</v>
      </c>
      <c r="E84" s="26">
        <f ca="1">MIN(E$2:E$71)</f>
        <v>20</v>
      </c>
      <c r="F84" s="17">
        <f t="shared" ref="F84:G84" ca="1" si="8">MIN(F$2:F$71)</f>
        <v>20.083333333333332</v>
      </c>
      <c r="G84" s="28">
        <f t="shared" ca="1" si="8"/>
        <v>20.106849315068494</v>
      </c>
    </row>
    <row r="85" spans="2:7" x14ac:dyDescent="0.25">
      <c r="B85" s="18"/>
      <c r="C85" s="21"/>
      <c r="D85" s="12" t="s">
        <v>133</v>
      </c>
      <c r="E85" s="26">
        <f ca="1">MAX(E$2:E$71)</f>
        <v>67</v>
      </c>
      <c r="F85" s="17">
        <f t="shared" ref="F85:G85" ca="1" si="9">MAX(F$2:F$71)</f>
        <v>67.666666666666671</v>
      </c>
      <c r="G85" s="28">
        <f t="shared" ca="1" si="9"/>
        <v>67.786301369863011</v>
      </c>
    </row>
    <row r="86" spans="2:7" x14ac:dyDescent="0.25">
      <c r="B86" s="18"/>
      <c r="C86" s="21"/>
      <c r="D86" s="12" t="s">
        <v>134</v>
      </c>
      <c r="E86" s="26">
        <f ca="1">MODE(E$2:E$71)</f>
        <v>20</v>
      </c>
      <c r="F86" s="17">
        <f t="shared" ref="F86:G86" ca="1" si="10">MODE(F$2:F$71)</f>
        <v>20.25</v>
      </c>
      <c r="G86" s="28">
        <f t="shared" ca="1" si="10"/>
        <v>22.783561643835615</v>
      </c>
    </row>
    <row r="87" spans="2:7" x14ac:dyDescent="0.25">
      <c r="B87" s="18"/>
      <c r="C87" s="21"/>
      <c r="D87" s="12" t="s">
        <v>156</v>
      </c>
      <c r="E87" s="26">
        <f ca="1">MEDIAN(E$2:E$71)</f>
        <v>21</v>
      </c>
      <c r="F87" s="26">
        <f t="shared" ref="F87:G87" ca="1" si="11">MEDIAN(F$2:F$71)</f>
        <v>21.458333333333336</v>
      </c>
      <c r="G87" s="26">
        <f t="shared" ca="1" si="11"/>
        <v>21.502739726027396</v>
      </c>
    </row>
    <row r="88" spans="2:7" x14ac:dyDescent="0.25">
      <c r="B88" s="18"/>
      <c r="C88" s="21"/>
      <c r="D88" s="29" t="s">
        <v>155</v>
      </c>
      <c r="E88" s="30">
        <f ca="1">AVERAGE(E$2:E$71)</f>
        <v>24.955882352941178</v>
      </c>
      <c r="F88" s="31">
        <f t="shared" ref="F88:G88" ca="1" si="12">AVERAGE(F$2:F$71)</f>
        <v>25.411764705882355</v>
      </c>
      <c r="G88" s="32">
        <f t="shared" ca="1" si="12"/>
        <v>25.471837228041906</v>
      </c>
    </row>
    <row r="89" spans="2:7" x14ac:dyDescent="0.25">
      <c r="B89" s="18"/>
      <c r="C89" s="21"/>
      <c r="D89" s="12" t="s">
        <v>141</v>
      </c>
      <c r="E89" s="26">
        <f ca="1">_xlfn.VAR.P(E$2:E$71)</f>
        <v>107.15981833910034</v>
      </c>
      <c r="F89" s="17">
        <f t="shared" ref="F89:G89" ca="1" si="13">_xlfn.VAR.P(F$2:F$71)</f>
        <v>107.44973087274114</v>
      </c>
      <c r="G89" s="28">
        <f t="shared" ca="1" si="13"/>
        <v>107.70301675528724</v>
      </c>
    </row>
    <row r="90" spans="2:7" x14ac:dyDescent="0.25">
      <c r="B90" s="18"/>
      <c r="C90" s="21"/>
      <c r="D90" s="29" t="s">
        <v>135</v>
      </c>
      <c r="E90" s="30">
        <f ca="1">_xlfn.STDEV.P(E$2:E$71)</f>
        <v>10.351802661329105</v>
      </c>
      <c r="F90" s="31">
        <f t="shared" ref="F90:G92" ca="1" si="14">_xlfn.STDEV.P(F$2:F$71)</f>
        <v>10.365796200617739</v>
      </c>
      <c r="G90" s="32">
        <f t="shared" ca="1" si="14"/>
        <v>10.378006395993753</v>
      </c>
    </row>
    <row r="91" spans="2:7" x14ac:dyDescent="0.25">
      <c r="D91" s="12" t="s">
        <v>158</v>
      </c>
      <c r="E91" s="26">
        <f ca="1">SKEW(E$2:E$71)</f>
        <v>2.6427442279325395</v>
      </c>
      <c r="F91" s="17">
        <f t="shared" ref="F91:G91" ca="1" si="15">SKEW(F$2:F$71)</f>
        <v>2.6391721454402677</v>
      </c>
      <c r="G91" s="28">
        <f t="shared" ca="1" si="15"/>
        <v>2.6395117098663836</v>
      </c>
    </row>
    <row r="92" spans="2:7" x14ac:dyDescent="0.25">
      <c r="D92" s="12" t="s">
        <v>157</v>
      </c>
      <c r="E92" s="26">
        <f ca="1">KURT(E$2:E$71)</f>
        <v>6.1792617856018808</v>
      </c>
      <c r="F92" s="17">
        <f t="shared" ref="F92:G92" ca="1" si="16">KURT(F$2:F$71)</f>
        <v>6.186708022733006</v>
      </c>
      <c r="G92" s="28">
        <f t="shared" ca="1" si="16"/>
        <v>6.1900082395142402</v>
      </c>
    </row>
    <row r="95" spans="2:7" x14ac:dyDescent="0.25">
      <c r="D95" s="12" t="s">
        <v>132</v>
      </c>
      <c r="E95" s="26">
        <f ca="1">MIN(E$59:E$71)</f>
        <v>26</v>
      </c>
      <c r="F95" s="26">
        <f t="shared" ref="F95:G95" ca="1" si="17">MIN(F$59:F$71)</f>
        <v>26.666666666666668</v>
      </c>
      <c r="G95" s="26">
        <f t="shared" ca="1" si="17"/>
        <v>26.726027397260275</v>
      </c>
    </row>
    <row r="96" spans="2:7" x14ac:dyDescent="0.25">
      <c r="D96" s="12" t="s">
        <v>133</v>
      </c>
      <c r="E96" s="26">
        <f ca="1">MAX(E$59:E$71)</f>
        <v>67</v>
      </c>
      <c r="F96" s="26">
        <f t="shared" ref="F96:G96" ca="1" si="18">MAX(F$59:F$71)</f>
        <v>67.666666666666671</v>
      </c>
      <c r="G96" s="26">
        <f t="shared" ca="1" si="18"/>
        <v>67.786301369863011</v>
      </c>
    </row>
    <row r="97" spans="4:7" x14ac:dyDescent="0.25">
      <c r="D97" s="12" t="s">
        <v>134</v>
      </c>
      <c r="E97" s="26">
        <f ca="1">MODE(E$59:E$71)</f>
        <v>53</v>
      </c>
      <c r="F97" s="26" t="e">
        <f t="shared" ref="F97:G97" ca="1" si="19">MODE(F$59:F$71)</f>
        <v>#N/A</v>
      </c>
      <c r="G97" s="26" t="e">
        <f t="shared" ca="1" si="19"/>
        <v>#N/A</v>
      </c>
    </row>
    <row r="98" spans="4:7" x14ac:dyDescent="0.25">
      <c r="D98" s="12" t="s">
        <v>156</v>
      </c>
      <c r="E98" s="26">
        <f ca="1">MEDIAN(E$59:E$71)</f>
        <v>45</v>
      </c>
      <c r="F98" s="26">
        <f t="shared" ref="F98:G98" ca="1" si="20">MEDIAN(F$59:F$71)</f>
        <v>45.166666666666664</v>
      </c>
      <c r="G98" s="26">
        <f t="shared" ca="1" si="20"/>
        <v>45.276712328767125</v>
      </c>
    </row>
    <row r="99" spans="4:7" x14ac:dyDescent="0.25">
      <c r="D99" s="29" t="s">
        <v>155</v>
      </c>
      <c r="E99" s="30">
        <f ca="1">AVERAGE(E$59:E$71)</f>
        <v>45.454545454545453</v>
      </c>
      <c r="F99" s="30">
        <f t="shared" ref="F99:G99" ca="1" si="21">AVERAGE(F$59:F$71)</f>
        <v>45.984848484848484</v>
      </c>
      <c r="G99" s="30">
        <f t="shared" ca="1" si="21"/>
        <v>46.067995018679945</v>
      </c>
    </row>
    <row r="100" spans="4:7" x14ac:dyDescent="0.25">
      <c r="D100" s="12" t="s">
        <v>141</v>
      </c>
      <c r="E100" s="26">
        <f ca="1">_xlfn.VAR.P(E$2:E$71)</f>
        <v>107.15981833910034</v>
      </c>
      <c r="F100" s="26">
        <f t="shared" ref="F100:G100" ca="1" si="22">_xlfn.VAR.P(F$2:F$71)</f>
        <v>107.44973087274114</v>
      </c>
      <c r="G100" s="26">
        <f t="shared" ca="1" si="22"/>
        <v>107.70301675528724</v>
      </c>
    </row>
    <row r="101" spans="4:7" x14ac:dyDescent="0.25">
      <c r="D101" s="29" t="s">
        <v>135</v>
      </c>
      <c r="E101" s="30">
        <f ca="1">_xlfn.STDEV.P(E$59:E$71)</f>
        <v>12.405010984302319</v>
      </c>
      <c r="F101" s="30">
        <f t="shared" ref="F101:G101" ca="1" si="23">_xlfn.STDEV.P(F$59:F$71)</f>
        <v>12.326872702904383</v>
      </c>
      <c r="G101" s="30">
        <f t="shared" ca="1" si="23"/>
        <v>12.342516026406562</v>
      </c>
    </row>
    <row r="102" spans="4:7" x14ac:dyDescent="0.25">
      <c r="D102" s="12" t="s">
        <v>158</v>
      </c>
      <c r="E102" s="26">
        <f ca="1">SKEW(E$59:E$71)</f>
        <v>2.4957148918896086E-2</v>
      </c>
      <c r="F102" s="26">
        <f t="shared" ref="F102:G102" ca="1" si="24">SKEW(F$59:F$71)</f>
        <v>5.2127201464072979E-2</v>
      </c>
      <c r="G102" s="26">
        <f t="shared" ca="1" si="24"/>
        <v>5.3807291458903006E-2</v>
      </c>
    </row>
    <row r="103" spans="4:7" x14ac:dyDescent="0.25">
      <c r="D103" s="12" t="s">
        <v>157</v>
      </c>
      <c r="E103" s="26">
        <f ca="1">KURT(E$2:E$71)</f>
        <v>6.1792617856018808</v>
      </c>
      <c r="F103" s="26">
        <f t="shared" ref="F103:G103" ca="1" si="25">KURT(F$2:F$71)</f>
        <v>6.186708022733006</v>
      </c>
      <c r="G103" s="26">
        <f t="shared" ca="1" si="25"/>
        <v>6.1900082395142402</v>
      </c>
    </row>
    <row r="105" spans="4:7" x14ac:dyDescent="0.25">
      <c r="D105" s="12" t="s">
        <v>132</v>
      </c>
      <c r="E105" s="26">
        <f ca="1">MIN(E$2:E$58)</f>
        <v>20</v>
      </c>
      <c r="F105" s="26">
        <f t="shared" ref="F105:G105" ca="1" si="26">MIN(F$3:F$58)</f>
        <v>20.083333333333332</v>
      </c>
      <c r="G105" s="26">
        <f t="shared" ca="1" si="26"/>
        <v>20.106849315068494</v>
      </c>
    </row>
    <row r="106" spans="4:7" x14ac:dyDescent="0.25">
      <c r="D106" s="12" t="s">
        <v>133</v>
      </c>
      <c r="E106" s="26">
        <f ca="1">MAX(E$2:E$58)</f>
        <v>25</v>
      </c>
      <c r="F106" s="26">
        <f t="shared" ref="F106:G106" ca="1" si="27">MAX(F$2:F$58)</f>
        <v>25.75</v>
      </c>
      <c r="G106" s="26">
        <f t="shared" ca="1" si="27"/>
        <v>25.841095890410958</v>
      </c>
    </row>
    <row r="107" spans="4:7" x14ac:dyDescent="0.25">
      <c r="D107" s="12" t="s">
        <v>134</v>
      </c>
      <c r="E107" s="26">
        <f ca="1">MODE(E$2:E$58)</f>
        <v>20</v>
      </c>
      <c r="F107" s="26">
        <f t="shared" ref="F107:G107" ca="1" si="28">MODE(F$2:F$58)</f>
        <v>20.25</v>
      </c>
      <c r="G107" s="26">
        <f t="shared" ca="1" si="28"/>
        <v>22.783561643835615</v>
      </c>
    </row>
    <row r="108" spans="4:7" x14ac:dyDescent="0.25">
      <c r="D108" s="12" t="s">
        <v>156</v>
      </c>
      <c r="E108" s="26">
        <f ca="1">MEDIAN(E$2:E$58)</f>
        <v>21</v>
      </c>
      <c r="F108" s="26">
        <f t="shared" ref="F108:G108" ca="1" si="29">MEDIAN(F$2:F$58)</f>
        <v>21.083333333333332</v>
      </c>
      <c r="G108" s="26">
        <f t="shared" ca="1" si="29"/>
        <v>21.12876712328767</v>
      </c>
    </row>
    <row r="109" spans="4:7" x14ac:dyDescent="0.25">
      <c r="D109" s="29" t="s">
        <v>155</v>
      </c>
      <c r="E109" s="30">
        <f ca="1">AVERAGE(E$2:E$58)</f>
        <v>21</v>
      </c>
      <c r="F109" s="30">
        <f t="shared" ref="F109:G109" ca="1" si="30">AVERAGE(F$2:F$58)</f>
        <v>21.441520467836259</v>
      </c>
      <c r="G109" s="30">
        <f t="shared" ca="1" si="30"/>
        <v>21.497140110550351</v>
      </c>
    </row>
    <row r="110" spans="4:7" x14ac:dyDescent="0.25">
      <c r="D110" s="12" t="s">
        <v>141</v>
      </c>
      <c r="E110" s="26">
        <f ca="1">_xlfn.VAR.P(E$2:E$71)</f>
        <v>107.15981833910034</v>
      </c>
      <c r="F110" s="26">
        <f t="shared" ref="F110:G110" ca="1" si="31">_xlfn.VAR.P(F$2:F$71)</f>
        <v>107.44973087274114</v>
      </c>
      <c r="G110" s="26">
        <f t="shared" ca="1" si="31"/>
        <v>107.70301675528724</v>
      </c>
    </row>
    <row r="111" spans="4:7" x14ac:dyDescent="0.25">
      <c r="D111" s="29" t="s">
        <v>135</v>
      </c>
      <c r="E111" s="30">
        <f ca="1">_xlfn.STDEV.P(E$2:E$58)</f>
        <v>1.1846977555181848</v>
      </c>
      <c r="F111" s="30">
        <f t="shared" ref="F111:G111" ca="1" si="32">_xlfn.STDEV.P(F$2:F$58)</f>
        <v>1.1910530780642203</v>
      </c>
      <c r="G111" s="30">
        <f t="shared" ca="1" si="32"/>
        <v>1.1948219183951561</v>
      </c>
    </row>
    <row r="112" spans="4:7" x14ac:dyDescent="0.25">
      <c r="D112" s="12" t="s">
        <v>158</v>
      </c>
      <c r="E112" s="26">
        <f ca="1">SKEW(E$2:E$58)</f>
        <v>1.1705634371235834</v>
      </c>
      <c r="F112" s="26">
        <f t="shared" ref="F112:G112" ca="1" si="33">SKEW(F$2:F$58)</f>
        <v>1.2130400351046766</v>
      </c>
      <c r="G112" s="26">
        <f t="shared" ca="1" si="33"/>
        <v>1.2223954225022282</v>
      </c>
    </row>
    <row r="113" spans="4:7" x14ac:dyDescent="0.25">
      <c r="D113" s="12" t="s">
        <v>157</v>
      </c>
      <c r="E113" s="26">
        <f ca="1">KURT(E$2:E$58)</f>
        <v>0.88412121212121608</v>
      </c>
      <c r="F113" s="26">
        <f t="shared" ref="F113:G113" ca="1" si="34">KURT(F$2:F$58)</f>
        <v>1.5191014346636855</v>
      </c>
      <c r="G113" s="26">
        <f t="shared" ca="1" si="34"/>
        <v>1.5774526397207849</v>
      </c>
    </row>
  </sheetData>
  <sheetProtection selectLockedCells="1" selectUnlockedCells="1"/>
  <sortState ref="A2:G69">
    <sortCondition ref="C2:C69"/>
    <sortCondition ref="A2:A69"/>
  </sortState>
  <conditionalFormatting sqref="D2:D52 D58:D64 C70 A2:C69 D66:D68 A71:D90 A93:D94 A91:C92 A104:D104 A95:C103 A114:D1024 A105:C113">
    <cfRule type="expression" dxfId="10" priority="9" stopIfTrue="1">
      <formula>$S2&lt;&gt;0</formula>
    </cfRule>
  </conditionalFormatting>
  <conditionalFormatting sqref="A1">
    <cfRule type="expression" dxfId="9" priority="10" stopIfTrue="1">
      <formula>$S1&lt;&gt;0</formula>
    </cfRule>
  </conditionalFormatting>
  <conditionalFormatting sqref="B1:D1">
    <cfRule type="expression" dxfId="8" priority="11" stopIfTrue="1">
      <formula>$S1&lt;&gt;0</formula>
    </cfRule>
  </conditionalFormatting>
  <conditionalFormatting sqref="D91">
    <cfRule type="expression" dxfId="7" priority="8" stopIfTrue="1">
      <formula>$S91&lt;&gt;0</formula>
    </cfRule>
  </conditionalFormatting>
  <conditionalFormatting sqref="D92">
    <cfRule type="expression" dxfId="6" priority="7" stopIfTrue="1">
      <formula>$S92&lt;&gt;0</formula>
    </cfRule>
  </conditionalFormatting>
  <conditionalFormatting sqref="D95:D101">
    <cfRule type="expression" dxfId="5" priority="6" stopIfTrue="1">
      <formula>$S95&lt;&gt;0</formula>
    </cfRule>
  </conditionalFormatting>
  <conditionalFormatting sqref="D102">
    <cfRule type="expression" dxfId="4" priority="5" stopIfTrue="1">
      <formula>$S102&lt;&gt;0</formula>
    </cfRule>
  </conditionalFormatting>
  <conditionalFormatting sqref="D103">
    <cfRule type="expression" dxfId="3" priority="4" stopIfTrue="1">
      <formula>$S103&lt;&gt;0</formula>
    </cfRule>
  </conditionalFormatting>
  <conditionalFormatting sqref="D105:D111">
    <cfRule type="expression" dxfId="2" priority="3" stopIfTrue="1">
      <formula>$S105&lt;&gt;0</formula>
    </cfRule>
  </conditionalFormatting>
  <conditionalFormatting sqref="D112">
    <cfRule type="expression" dxfId="1" priority="2" stopIfTrue="1">
      <formula>$S112&lt;&gt;0</formula>
    </cfRule>
  </conditionalFormatting>
  <conditionalFormatting sqref="D113">
    <cfRule type="expression" dxfId="0" priority="1" stopIfTrue="1">
      <formula>$S113&lt;&gt;0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Lenovo User</cp:lastModifiedBy>
  <cp:revision>7</cp:revision>
  <cp:lastPrinted>1601-01-01T00:00:00Z</cp:lastPrinted>
  <dcterms:created xsi:type="dcterms:W3CDTF">2016-07-21T15:53:23Z</dcterms:created>
  <dcterms:modified xsi:type="dcterms:W3CDTF">2016-07-26T07:15:23Z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